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 activeTab="1"/>
  </bookViews>
  <sheets>
    <sheet name="УП" sheetId="1" r:id="rId1"/>
    <sheet name="графики" sheetId="17" r:id="rId2"/>
  </sheets>
  <definedNames>
    <definedName name="_xlnm.Print_Area" localSheetId="0">УП!$A$1:$AB$92</definedName>
  </definedNames>
  <calcPr calcId="162913"/>
</workbook>
</file>

<file path=xl/calcChain.xml><?xml version="1.0" encoding="utf-8"?>
<calcChain xmlns="http://schemas.openxmlformats.org/spreadsheetml/2006/main">
  <c r="H9" i="1" l="1"/>
  <c r="G38" i="1" l="1"/>
  <c r="G37" i="1"/>
  <c r="BB34" i="17" l="1"/>
  <c r="T35" i="17"/>
  <c r="T36" i="17"/>
  <c r="T37" i="17"/>
  <c r="P35" i="17"/>
  <c r="P36" i="17"/>
  <c r="P37" i="17"/>
  <c r="F35" i="17"/>
  <c r="F36" i="17"/>
  <c r="F37" i="17"/>
  <c r="T34" i="17"/>
  <c r="P34" i="17"/>
  <c r="AP38" i="17" l="1"/>
  <c r="AJ38" i="17"/>
  <c r="AD38" i="17"/>
  <c r="Y38" i="17"/>
  <c r="BB37" i="17"/>
  <c r="BB36" i="17"/>
  <c r="BB35" i="17"/>
  <c r="P38" i="17"/>
  <c r="AP9" i="17"/>
  <c r="AJ9" i="17"/>
  <c r="AD9" i="17"/>
  <c r="Y9" i="17"/>
  <c r="T9" i="17"/>
  <c r="P9" i="17"/>
  <c r="M8" i="17"/>
  <c r="M7" i="17"/>
  <c r="AV7" i="17" s="1"/>
  <c r="M6" i="17"/>
  <c r="AV35" i="17" s="1"/>
  <c r="M5" i="17"/>
  <c r="AV5" i="17" s="1"/>
  <c r="AV37" i="17" l="1"/>
  <c r="T38" i="17"/>
  <c r="BB38" i="17"/>
  <c r="F9" i="17"/>
  <c r="F34" i="17"/>
  <c r="AV36" i="17"/>
  <c r="AV6" i="17"/>
  <c r="AV8" i="17"/>
  <c r="T47" i="1"/>
  <c r="U47" i="1"/>
  <c r="V47" i="1"/>
  <c r="W47" i="1"/>
  <c r="X47" i="1"/>
  <c r="Y47" i="1"/>
  <c r="Z47" i="1"/>
  <c r="AA47" i="1"/>
  <c r="AB47" i="1"/>
  <c r="E49" i="1"/>
  <c r="AV9" i="17" l="1"/>
  <c r="F38" i="17"/>
  <c r="AV34" i="17"/>
  <c r="AV38" i="17" s="1"/>
  <c r="F30" i="1"/>
  <c r="G35" i="1"/>
  <c r="G36" i="1"/>
  <c r="G33" i="1"/>
  <c r="K13" i="1"/>
  <c r="K58" i="1"/>
  <c r="K47" i="1"/>
  <c r="K55" i="1" l="1"/>
  <c r="K32" i="1"/>
  <c r="C45" i="1" l="1"/>
  <c r="C78" i="1" s="1"/>
  <c r="D45" i="1"/>
  <c r="D78" i="1" s="1"/>
  <c r="O89" i="1"/>
  <c r="O88" i="1" s="1"/>
  <c r="Q89" i="1"/>
  <c r="Q88" i="1" s="1"/>
  <c r="S89" i="1"/>
  <c r="S88" i="1" s="1"/>
  <c r="U89" i="1"/>
  <c r="U88" i="1" s="1"/>
  <c r="W89" i="1"/>
  <c r="W88" i="1" s="1"/>
  <c r="Y89" i="1"/>
  <c r="Y88" i="1" s="1"/>
  <c r="AA89" i="1"/>
  <c r="AA88" i="1" s="1"/>
  <c r="M89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N47" i="1"/>
  <c r="O47" i="1"/>
  <c r="P47" i="1"/>
  <c r="Q47" i="1"/>
  <c r="R47" i="1"/>
  <c r="S47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G48" i="1"/>
  <c r="E48" i="1" s="1"/>
  <c r="E32" i="1"/>
  <c r="H32" i="1"/>
  <c r="V45" i="1" l="1"/>
  <c r="V78" i="1" s="1"/>
  <c r="N45" i="1"/>
  <c r="N78" i="1" s="1"/>
  <c r="R45" i="1"/>
  <c r="R78" i="1" s="1"/>
  <c r="Z45" i="1"/>
  <c r="Z78" i="1" s="1"/>
  <c r="W45" i="1"/>
  <c r="W78" i="1" s="1"/>
  <c r="S45" i="1"/>
  <c r="S78" i="1" s="1"/>
  <c r="O45" i="1"/>
  <c r="O78" i="1" s="1"/>
  <c r="AB45" i="1"/>
  <c r="AB78" i="1" s="1"/>
  <c r="X45" i="1"/>
  <c r="X78" i="1" s="1"/>
  <c r="T45" i="1"/>
  <c r="T78" i="1" s="1"/>
  <c r="P45" i="1"/>
  <c r="P78" i="1" s="1"/>
  <c r="AF78" i="1" l="1"/>
  <c r="E82" i="1"/>
  <c r="O79" i="1"/>
  <c r="J71" i="1"/>
  <c r="K9" i="1" l="1"/>
  <c r="F9" i="1"/>
  <c r="G9" i="1"/>
  <c r="I9" i="1"/>
  <c r="J9" i="1"/>
  <c r="L9" i="1"/>
  <c r="M9" i="1"/>
  <c r="F71" i="1" l="1"/>
  <c r="G71" i="1"/>
  <c r="I71" i="1"/>
  <c r="K71" i="1"/>
  <c r="L71" i="1"/>
  <c r="Q45" i="1"/>
  <c r="Q78" i="1" s="1"/>
  <c r="E71" i="1"/>
  <c r="F65" i="1"/>
  <c r="I65" i="1"/>
  <c r="J65" i="1"/>
  <c r="K65" i="1"/>
  <c r="L65" i="1"/>
  <c r="F59" i="1"/>
  <c r="G59" i="1"/>
  <c r="I59" i="1"/>
  <c r="J59" i="1"/>
  <c r="K59" i="1"/>
  <c r="L59" i="1"/>
  <c r="AA45" i="1"/>
  <c r="E59" i="1"/>
  <c r="F53" i="1"/>
  <c r="H53" i="1"/>
  <c r="I53" i="1"/>
  <c r="J53" i="1"/>
  <c r="K53" i="1"/>
  <c r="L53" i="1"/>
  <c r="U45" i="1"/>
  <c r="U78" i="1" s="1"/>
  <c r="Y45" i="1"/>
  <c r="Y78" i="1" s="1"/>
  <c r="E53" i="1"/>
  <c r="J47" i="1"/>
  <c r="L47" i="1"/>
  <c r="M47" i="1"/>
  <c r="E47" i="1"/>
  <c r="F47" i="1"/>
  <c r="F45" i="1" s="1"/>
  <c r="F78" i="1" s="1"/>
  <c r="I47" i="1"/>
  <c r="L30" i="1"/>
  <c r="G67" i="1"/>
  <c r="G65" i="1" s="1"/>
  <c r="G54" i="1"/>
  <c r="L45" i="1" l="1"/>
  <c r="K45" i="1"/>
  <c r="L78" i="1"/>
  <c r="E31" i="1" l="1"/>
  <c r="O86" i="1" l="1"/>
  <c r="Q86" i="1"/>
  <c r="S86" i="1"/>
  <c r="U86" i="1"/>
  <c r="W86" i="1"/>
  <c r="Y86" i="1"/>
  <c r="AA86" i="1"/>
  <c r="O87" i="1"/>
  <c r="Q87" i="1"/>
  <c r="S87" i="1"/>
  <c r="U87" i="1"/>
  <c r="W87" i="1"/>
  <c r="Y87" i="1"/>
  <c r="AA87" i="1"/>
  <c r="M86" i="1"/>
  <c r="AC46" i="1"/>
  <c r="J45" i="1"/>
  <c r="M30" i="1"/>
  <c r="AC30" i="1" s="1"/>
  <c r="J30" i="1"/>
  <c r="K30" i="1"/>
  <c r="K78" i="1" s="1"/>
  <c r="I30" i="1"/>
  <c r="AC10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H11" i="1"/>
  <c r="H12" i="1"/>
  <c r="H13" i="1"/>
  <c r="H14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E33" i="1"/>
  <c r="E36" i="1"/>
  <c r="E37" i="1"/>
  <c r="E38" i="1"/>
  <c r="E40" i="1"/>
  <c r="E41" i="1"/>
  <c r="E42" i="1"/>
  <c r="E43" i="1"/>
  <c r="O85" i="1" l="1"/>
  <c r="M87" i="1"/>
  <c r="J78" i="1"/>
  <c r="E9" i="1"/>
  <c r="AD10" i="1"/>
  <c r="AC91" i="1"/>
  <c r="AC90" i="1"/>
  <c r="AC81" i="1"/>
  <c r="AC75" i="1"/>
  <c r="AD75" i="1" s="1"/>
  <c r="H43" i="1"/>
  <c r="H42" i="1"/>
  <c r="AC11" i="1"/>
  <c r="AD11" i="1" s="1"/>
  <c r="E81" i="1" l="1"/>
  <c r="G85" i="1" s="1"/>
  <c r="H60" i="1"/>
  <c r="H31" i="1"/>
  <c r="H40" i="1"/>
  <c r="H41" i="1"/>
  <c r="H49" i="1"/>
  <c r="H61" i="1"/>
  <c r="H66" i="1"/>
  <c r="H65" i="1" s="1"/>
  <c r="H73" i="1"/>
  <c r="H10" i="1"/>
  <c r="AC42" i="1"/>
  <c r="AD42" i="1" s="1"/>
  <c r="AC43" i="1"/>
  <c r="AD43" i="1" s="1"/>
  <c r="H71" i="1" l="1"/>
  <c r="H59" i="1"/>
  <c r="H47" i="1"/>
  <c r="G44" i="1"/>
  <c r="H44" i="1" l="1"/>
  <c r="E44" i="1"/>
  <c r="E68" i="1" l="1"/>
  <c r="E65" i="1" s="1"/>
  <c r="AC37" i="1"/>
  <c r="AD37" i="1" s="1"/>
  <c r="AD76" i="1"/>
  <c r="AC48" i="1"/>
  <c r="AD48" i="1" s="1"/>
  <c r="AC49" i="1"/>
  <c r="AD49" i="1" s="1"/>
  <c r="AC50" i="1"/>
  <c r="AD50" i="1" s="1"/>
  <c r="AC51" i="1"/>
  <c r="AD51" i="1" s="1"/>
  <c r="AC41" i="1"/>
  <c r="AD41" i="1" s="1"/>
  <c r="AC74" i="1"/>
  <c r="AD74" i="1" s="1"/>
  <c r="AC60" i="1"/>
  <c r="AC61" i="1"/>
  <c r="AD61" i="1" s="1"/>
  <c r="AC62" i="1"/>
  <c r="AD62" i="1" s="1"/>
  <c r="AC63" i="1"/>
  <c r="AD63" i="1" s="1"/>
  <c r="AC66" i="1"/>
  <c r="AD66" i="1" s="1"/>
  <c r="AC67" i="1"/>
  <c r="AD67" i="1" s="1"/>
  <c r="AC68" i="1"/>
  <c r="AD68" i="1" s="1"/>
  <c r="AC69" i="1"/>
  <c r="AD69" i="1" s="1"/>
  <c r="AC72" i="1"/>
  <c r="AD72" i="1" s="1"/>
  <c r="AC73" i="1"/>
  <c r="AD73" i="1" s="1"/>
  <c r="AC57" i="1"/>
  <c r="AD57" i="1" s="1"/>
  <c r="AC54" i="1"/>
  <c r="AD54" i="1" s="1"/>
  <c r="AC55" i="1"/>
  <c r="AD55" i="1" s="1"/>
  <c r="AC56" i="1"/>
  <c r="AD56" i="1" s="1"/>
  <c r="AC36" i="1"/>
  <c r="AD36" i="1" s="1"/>
  <c r="AC38" i="1"/>
  <c r="AD38" i="1" s="1"/>
  <c r="AC39" i="1"/>
  <c r="AC40" i="1"/>
  <c r="AD40" i="1" s="1"/>
  <c r="AC34" i="1"/>
  <c r="AC35" i="1"/>
  <c r="AC33" i="1"/>
  <c r="AD33" i="1" s="1"/>
  <c r="AC18" i="1"/>
  <c r="AD18" i="1" s="1"/>
  <c r="AC19" i="1"/>
  <c r="AD19" i="1" s="1"/>
  <c r="AD60" i="1" l="1"/>
  <c r="AC59" i="1"/>
  <c r="AC87" i="1"/>
  <c r="AC86" i="1"/>
  <c r="AC23" i="1" l="1"/>
  <c r="AD23" i="1" s="1"/>
  <c r="AC16" i="1"/>
  <c r="AD16" i="1" s="1"/>
  <c r="AC17" i="1"/>
  <c r="AD17" i="1" s="1"/>
  <c r="AC20" i="1"/>
  <c r="AD20" i="1" s="1"/>
  <c r="AC21" i="1"/>
  <c r="AD21" i="1" s="1"/>
  <c r="AC14" i="1"/>
  <c r="AD14" i="1" s="1"/>
  <c r="M45" i="1" l="1"/>
  <c r="AC65" i="1"/>
  <c r="AD59" i="1"/>
  <c r="AC47" i="1"/>
  <c r="AD47" i="1" s="1"/>
  <c r="AC71" i="1"/>
  <c r="AD71" i="1" s="1"/>
  <c r="AC53" i="1"/>
  <c r="AD53" i="1" s="1"/>
  <c r="M78" i="1" l="1"/>
  <c r="AA78" i="1"/>
  <c r="AC45" i="1"/>
  <c r="M79" i="1" l="1"/>
  <c r="M85" i="1" s="1"/>
  <c r="AC78" i="1"/>
  <c r="AA79" i="1"/>
  <c r="AA85" i="1" s="1"/>
  <c r="U79" i="1"/>
  <c r="U85" i="1" s="1"/>
  <c r="Y79" i="1"/>
  <c r="Y85" i="1" s="1"/>
  <c r="W79" i="1"/>
  <c r="W85" i="1" s="1"/>
  <c r="Q79" i="1"/>
  <c r="Q85" i="1" s="1"/>
  <c r="S79" i="1"/>
  <c r="S85" i="1" s="1"/>
  <c r="AC12" i="1"/>
  <c r="AD12" i="1" s="1"/>
  <c r="AC13" i="1"/>
  <c r="AD13" i="1" s="1"/>
  <c r="AC15" i="1"/>
  <c r="AD15" i="1" s="1"/>
  <c r="AC22" i="1"/>
  <c r="AD22" i="1" s="1"/>
  <c r="AC24" i="1"/>
  <c r="AD24" i="1" s="1"/>
  <c r="AC25" i="1"/>
  <c r="AD25" i="1" s="1"/>
  <c r="AC26" i="1"/>
  <c r="AD26" i="1" s="1"/>
  <c r="AC27" i="1"/>
  <c r="AD27" i="1" s="1"/>
  <c r="AC44" i="1"/>
  <c r="AD44" i="1" s="1"/>
  <c r="AC85" i="1" l="1"/>
  <c r="AC79" i="1"/>
  <c r="AC31" i="1"/>
  <c r="AC32" i="1"/>
  <c r="AD32" i="1" s="1"/>
  <c r="I45" i="1" l="1"/>
  <c r="I78" i="1" s="1"/>
  <c r="E45" i="1" l="1"/>
  <c r="AD45" i="1" s="1"/>
  <c r="AD65" i="1"/>
  <c r="W7" i="1" l="1"/>
  <c r="M8" i="1"/>
  <c r="O8" i="1"/>
  <c r="U8" i="1"/>
  <c r="Q8" i="1"/>
  <c r="S8" i="1"/>
  <c r="AD31" i="1" l="1"/>
  <c r="G55" i="1"/>
  <c r="G53" i="1" s="1"/>
  <c r="H45" i="1"/>
  <c r="G47" i="1"/>
  <c r="G45" i="1" l="1"/>
  <c r="E34" i="1"/>
  <c r="AD34" i="1" s="1"/>
  <c r="H34" i="1"/>
  <c r="E35" i="1"/>
  <c r="AD35" i="1" l="1"/>
  <c r="H78" i="1"/>
  <c r="H30" i="1"/>
  <c r="G39" i="1"/>
  <c r="G30" i="1" s="1"/>
  <c r="G78" i="1" s="1"/>
  <c r="E39" i="1"/>
  <c r="AD39" i="1" s="1"/>
  <c r="E30" i="1"/>
  <c r="E78" i="1" s="1"/>
  <c r="E83" i="1" s="1"/>
  <c r="AD30" i="1" l="1"/>
  <c r="AD9" i="1"/>
  <c r="O28" i="1"/>
  <c r="AD29" i="1"/>
  <c r="AC9" i="1"/>
  <c r="M28" i="1"/>
  <c r="AC29" i="1"/>
  <c r="AC28" i="1"/>
  <c r="AD28" i="1"/>
  <c r="S28" i="1"/>
  <c r="U28" i="1"/>
  <c r="W28" i="1"/>
  <c r="Q28" i="1"/>
</calcChain>
</file>

<file path=xl/comments1.xml><?xml version="1.0" encoding="utf-8"?>
<comments xmlns="http://schemas.openxmlformats.org/spreadsheetml/2006/main">
  <authors>
    <author>Автор</author>
  </authors>
  <commentList>
    <comment ref="K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12-2 сем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10-3 сем
10-4 сем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12-2 сем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10-3сем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4-3 сем
8-4 сем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6-5 сем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2-8 сем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 на МДК в 4 сем</t>
        </r>
      </text>
    </comment>
    <comment ref="K5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12-5 сем
2-7 сем</t>
        </r>
      </text>
    </comment>
    <comment ref="K5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3 -4 сем (МДК02.01)
12-7 сем</t>
        </r>
      </text>
    </comment>
    <comment ref="K6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3-7 сем</t>
        </r>
      </text>
    </comment>
    <comment ref="K6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3-7 сем</t>
        </r>
      </text>
    </comment>
    <comment ref="K6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2-8 сем</t>
        </r>
      </text>
    </comment>
    <comment ref="K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2-7 сем</t>
        </r>
      </text>
    </comment>
    <comment ref="K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2-7 сем</t>
        </r>
      </text>
    </comment>
    <comment ref="K7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2-8сем</t>
        </r>
      </text>
    </comment>
    <comment ref="K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12-5 сем
6-6 сем</t>
        </r>
      </text>
    </comment>
    <comment ref="K7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18-6 сем</t>
        </r>
      </text>
    </comment>
  </commentList>
</comments>
</file>

<file path=xl/sharedStrings.xml><?xml version="1.0" encoding="utf-8"?>
<sst xmlns="http://schemas.openxmlformats.org/spreadsheetml/2006/main" count="518" uniqueCount="326">
  <si>
    <t>Индекс</t>
  </si>
  <si>
    <t>Наименование циклов, дисциплин, профессиональных модулей, МДК, практик</t>
  </si>
  <si>
    <t>I курс</t>
  </si>
  <si>
    <t>II курс</t>
  </si>
  <si>
    <t>III курс</t>
  </si>
  <si>
    <t>самостоятельная учебная работа</t>
  </si>
  <si>
    <t>всего занятий</t>
  </si>
  <si>
    <t>О.00</t>
  </si>
  <si>
    <t>Физическая культура</t>
  </si>
  <si>
    <t>Общеобразовательный цикл</t>
  </si>
  <si>
    <t>Кубановедение</t>
  </si>
  <si>
    <t>Общепрофессиональный цикл</t>
  </si>
  <si>
    <t>ОП.00</t>
  </si>
  <si>
    <t>П.00</t>
  </si>
  <si>
    <t>ПМ.04</t>
  </si>
  <si>
    <t>Профессиональный цикл</t>
  </si>
  <si>
    <t>ГИА</t>
  </si>
  <si>
    <t xml:space="preserve">Всего  </t>
  </si>
  <si>
    <t>Дисциплин и МДК</t>
  </si>
  <si>
    <t xml:space="preserve"> </t>
  </si>
  <si>
    <t>Безопасность жизнедеятельности</t>
  </si>
  <si>
    <t>контрольные цифры</t>
  </si>
  <si>
    <t>УП.04</t>
  </si>
  <si>
    <t>ПП.04</t>
  </si>
  <si>
    <t>ПМ.01</t>
  </si>
  <si>
    <t>Иностранный язык</t>
  </si>
  <si>
    <t>Техническое оснащение и организация рабочего места</t>
  </si>
  <si>
    <t>Экономические и правовые основы производственной деятельности</t>
  </si>
  <si>
    <t>ПМ.02</t>
  </si>
  <si>
    <t>МДК.02.01</t>
  </si>
  <si>
    <t>УП.02</t>
  </si>
  <si>
    <t>ПМ.03</t>
  </si>
  <si>
    <t>УП.03</t>
  </si>
  <si>
    <t>ПП.03</t>
  </si>
  <si>
    <t>ПМ.05</t>
  </si>
  <si>
    <t>МДК. 05.01</t>
  </si>
  <si>
    <t>УП.05</t>
  </si>
  <si>
    <t>ПП.05</t>
  </si>
  <si>
    <t>ОП.01</t>
  </si>
  <si>
    <t>ОП.02</t>
  </si>
  <si>
    <t>ОП.03</t>
  </si>
  <si>
    <t>ОП.04</t>
  </si>
  <si>
    <t>ОП.05</t>
  </si>
  <si>
    <t>Учебная практика</t>
  </si>
  <si>
    <t>Производственная практика</t>
  </si>
  <si>
    <t>Физика</t>
  </si>
  <si>
    <t>Химия</t>
  </si>
  <si>
    <t>Биология</t>
  </si>
  <si>
    <t>Промежуточная аттестация</t>
  </si>
  <si>
    <t>МДК.03.01</t>
  </si>
  <si>
    <t>Государственная итоговая аттестация</t>
  </si>
  <si>
    <t>контроль значения</t>
  </si>
  <si>
    <t>Государственная итоговая аттестация:</t>
  </si>
  <si>
    <t>Зачётов</t>
  </si>
  <si>
    <t>МДК.04.01</t>
  </si>
  <si>
    <t>МДК.01.01</t>
  </si>
  <si>
    <t>ОУД.02</t>
  </si>
  <si>
    <t>ОУД.03</t>
  </si>
  <si>
    <t>Математика: алгебра и начала математического анализа, геометрия</t>
  </si>
  <si>
    <t>ОУД.04</t>
  </si>
  <si>
    <t xml:space="preserve">История </t>
  </si>
  <si>
    <t>ОУД.05</t>
  </si>
  <si>
    <t>ОУД.06</t>
  </si>
  <si>
    <t xml:space="preserve">Основы безопасности жизнедеятельности </t>
  </si>
  <si>
    <t>ОУД.07</t>
  </si>
  <si>
    <t xml:space="preserve">Информатика </t>
  </si>
  <si>
    <t>ОУД.08</t>
  </si>
  <si>
    <t>ОУД.09</t>
  </si>
  <si>
    <t>ОУД.10</t>
  </si>
  <si>
    <t>ОУД.11</t>
  </si>
  <si>
    <t>ОУД.12</t>
  </si>
  <si>
    <t>География</t>
  </si>
  <si>
    <t>ОУД.13</t>
  </si>
  <si>
    <t>Экология</t>
  </si>
  <si>
    <t>УД.14</t>
  </si>
  <si>
    <t>УД.15</t>
  </si>
  <si>
    <t>УД.16</t>
  </si>
  <si>
    <t>Основы предпринимательской деятельности</t>
  </si>
  <si>
    <t>УД.17</t>
  </si>
  <si>
    <t>Технология проекта</t>
  </si>
  <si>
    <t xml:space="preserve">Обществознание </t>
  </si>
  <si>
    <t>Э,4</t>
  </si>
  <si>
    <t>ДЗ,4</t>
  </si>
  <si>
    <t>ДЗ,3</t>
  </si>
  <si>
    <t>ДЗ,6</t>
  </si>
  <si>
    <t>ДЗ,5</t>
  </si>
  <si>
    <t>ДЗ,2</t>
  </si>
  <si>
    <t>Формы промежуточной аттестации, номер семестра</t>
  </si>
  <si>
    <t>Распределение обязательной аудиторной
 нагрузки по курсам и семестрам (час. в семестр)</t>
  </si>
  <si>
    <t xml:space="preserve">1 сем.
17 нед.
</t>
  </si>
  <si>
    <t>ПП.02</t>
  </si>
  <si>
    <t>Э,2</t>
  </si>
  <si>
    <t>Охрана труда</t>
  </si>
  <si>
    <t>Иностранный язык в профессиональной деятельности</t>
  </si>
  <si>
    <t>Организация приготовления, подготовки к реализации и хранения кулинарных полуфабрикатов</t>
  </si>
  <si>
    <t>Процессы приготовления, подготовки к реализации кулинарных полуфабрикатов</t>
  </si>
  <si>
    <t>УП.01</t>
  </si>
  <si>
    <t>Приготовление, оформление и подготовка к реализации горячих блюд, кулинарных изделий, закусок разнообразного ассортимента</t>
  </si>
  <si>
    <t>МДК.02.02</t>
  </si>
  <si>
    <t>Приготовление, оформление и подготовка к реализации холодных блюд, кулинарных изделий, закусок разнообразного ассортимента</t>
  </si>
  <si>
    <t>МДК.03.02</t>
  </si>
  <si>
    <t>МДК.04.02</t>
  </si>
  <si>
    <t>Организация обслуживания</t>
  </si>
  <si>
    <t>IV курс</t>
  </si>
  <si>
    <t>ОУД.01.</t>
  </si>
  <si>
    <t xml:space="preserve">Основы товароведения продовольственных товаров </t>
  </si>
  <si>
    <t>Основы калькуляции и учета</t>
  </si>
  <si>
    <t>ОП.06</t>
  </si>
  <si>
    <t>ОП.07</t>
  </si>
  <si>
    <t>ОП.08</t>
  </si>
  <si>
    <t>ОП.09</t>
  </si>
  <si>
    <t>ОП.10</t>
  </si>
  <si>
    <t xml:space="preserve">Информационные технологии в профессиональной деятельности </t>
  </si>
  <si>
    <t>ОП.11</t>
  </si>
  <si>
    <t xml:space="preserve">Приготовление и подготовка к реализации полуфабрикатов для блюд, кулинарных изделий разнообразного ассортимента </t>
  </si>
  <si>
    <t>МДК.01.02</t>
  </si>
  <si>
    <t>ПП. 01</t>
  </si>
  <si>
    <t>Организация приготовления, подготовки к реализации и презентации холодных блюд, кулинарных изделий, закусок</t>
  </si>
  <si>
    <t>Процессы приготовления, подготовки к реализации и презентации горячих блюд, кулинарных изделий, закусок</t>
  </si>
  <si>
    <t>Процессы приготовления, подготовки к реализации и презентации холодных блюд, кулинарных изделий, закусок</t>
  </si>
  <si>
    <t>МДК. 05.02</t>
  </si>
  <si>
    <t>2 нед. /72</t>
  </si>
  <si>
    <t xml:space="preserve">Промежуточная аттестация </t>
  </si>
  <si>
    <t xml:space="preserve">Итоговые цифры </t>
  </si>
  <si>
    <t>156 нед.</t>
  </si>
  <si>
    <t>ДЗ</t>
  </si>
  <si>
    <t>Литература</t>
  </si>
  <si>
    <t>Русский язык</t>
  </si>
  <si>
    <t>ОУД.01.02</t>
  </si>
  <si>
    <t>З,З,З,ДЗ</t>
  </si>
  <si>
    <t>ДЗ,7</t>
  </si>
  <si>
    <t>ДЗ,8</t>
  </si>
  <si>
    <t>2.1 План учебного процесса ОПОП СПО ППКРС   43.01.09 Повар, кондитер  2017-2021</t>
  </si>
  <si>
    <t>Специальный рисунок и лепка</t>
  </si>
  <si>
    <t>Художественная резка овощей и фруктов</t>
  </si>
  <si>
    <t>Основы бюджетной  и финансовой грамотности</t>
  </si>
  <si>
    <t xml:space="preserve">Психология общения </t>
  </si>
  <si>
    <t>Объем образовательной нагрузки (час.)</t>
  </si>
  <si>
    <t>Учебная нагрузка</t>
  </si>
  <si>
    <t xml:space="preserve"> обучающихся (час.)</t>
  </si>
  <si>
    <t>Теоретического обучения</t>
  </si>
  <si>
    <t>Консультации</t>
  </si>
  <si>
    <t>Учебная нагрузка обучающегося (час.)</t>
  </si>
  <si>
    <t>По учебным дисциплинам и МДК</t>
  </si>
  <si>
    <t>По практикам 
производственной и учебной</t>
  </si>
  <si>
    <t>Нагрузка во взаимодействиии
 с преподавателем</t>
  </si>
  <si>
    <t>лаб. и практ. занятий</t>
  </si>
  <si>
    <t>Профессиональные модули</t>
  </si>
  <si>
    <t>Самостоятельная работа</t>
  </si>
  <si>
    <t>ИТОГО</t>
  </si>
  <si>
    <t>ВСЕГО</t>
  </si>
  <si>
    <t>В виде демонстрационного экзамена</t>
  </si>
  <si>
    <t>Учебной практики</t>
  </si>
  <si>
    <t>Производственной практики</t>
  </si>
  <si>
    <t>Экзаменов</t>
  </si>
  <si>
    <t xml:space="preserve"> ДЗ,4</t>
  </si>
  <si>
    <t>ОП.12</t>
  </si>
  <si>
    <t>ОП.13</t>
  </si>
  <si>
    <t>ОП.14 ВАР.АД</t>
  </si>
  <si>
    <t>Экомп,8</t>
  </si>
  <si>
    <t>17 нед.</t>
  </si>
  <si>
    <t xml:space="preserve">34 нед. </t>
  </si>
  <si>
    <t>ДЗ,1</t>
  </si>
  <si>
    <t>ДЗ, 7</t>
  </si>
  <si>
    <t xml:space="preserve">ДЗ,4 </t>
  </si>
  <si>
    <t>Э,6</t>
  </si>
  <si>
    <t>ДЗк,8</t>
  </si>
  <si>
    <t>З,8</t>
  </si>
  <si>
    <t>З,6</t>
  </si>
  <si>
    <t>Дз,2</t>
  </si>
  <si>
    <t>Э,3</t>
  </si>
  <si>
    <t>Э,5</t>
  </si>
  <si>
    <t>Э,8</t>
  </si>
  <si>
    <t>Э,7</t>
  </si>
  <si>
    <t>1. Сводные данные по бюджету времени (в неделях)</t>
  </si>
  <si>
    <t>Курсы</t>
  </si>
  <si>
    <t>Каникулы</t>
  </si>
  <si>
    <t>Всего</t>
  </si>
  <si>
    <t>по профилю специальности</t>
  </si>
  <si>
    <t>преддипломная</t>
  </si>
  <si>
    <t>Дз.4</t>
  </si>
  <si>
    <t>поставить с/работа</t>
  </si>
  <si>
    <t>Экзамен по модудю</t>
  </si>
  <si>
    <t>Экзамен по модулю</t>
  </si>
  <si>
    <t>с/р</t>
  </si>
  <si>
    <t>Э7</t>
  </si>
  <si>
    <r>
      <rPr>
        <b/>
        <sz val="12"/>
        <rFont val="Times New Roman"/>
        <family val="1"/>
        <charset val="204"/>
      </rPr>
      <t xml:space="preserve">Часы консультаций в общем количестве часов 156 </t>
    </r>
    <r>
      <rPr>
        <b/>
        <sz val="12"/>
        <color rgb="FFFF0000"/>
        <rFont val="Times New Roman"/>
        <family val="1"/>
        <charset val="204"/>
      </rPr>
      <t xml:space="preserve">
</t>
    </r>
  </si>
  <si>
    <t xml:space="preserve">Экзаменов </t>
  </si>
  <si>
    <t>Консультаций</t>
  </si>
  <si>
    <t>Индивидуальный проект*</t>
  </si>
  <si>
    <t>Основы микробиологии, микробиологии,  санитарии и гигиены</t>
  </si>
  <si>
    <t>Организация приготовления, подготовки к реализации и презентации горячих блюд, кулинарных изделий, закусок разнообразного ассортимента</t>
  </si>
  <si>
    <t>Приготовление, оформление и подготовка к реализации холодных и горячих сладких блюд, десертов , напитков разнообразного ассортимента</t>
  </si>
  <si>
    <t xml:space="preserve">Организация приготовления, подготовки к реализации  горячих и холодных  сладких блюд, десертов , напитков </t>
  </si>
  <si>
    <t xml:space="preserve">Процессы приготовления, подготовки к реализации и презентации горячих и холодных  сладких блюд, десертов , напитков </t>
  </si>
  <si>
    <t>Приготовление, оформление и подготовка к реализации хлебобулочных, мучных ,  кондитерских изделий разнообразного ассортимента</t>
  </si>
  <si>
    <t>Организация приготовления, подготовки к реализации хлебобулочных, мучных , кондитерских изделий</t>
  </si>
  <si>
    <t xml:space="preserve">Процессы приготовления, подготовки к реализации хлебобулочных, мучных , кондитерских изделий </t>
  </si>
  <si>
    <t>Обучение 
по дисциплинам и междисциплинарным курсам, консультации</t>
  </si>
  <si>
    <t xml:space="preserve"> +</t>
  </si>
  <si>
    <t xml:space="preserve"> =</t>
  </si>
  <si>
    <t>График учебного процесса</t>
  </si>
  <si>
    <t>Мес</t>
  </si>
  <si>
    <t>Сентябрь</t>
  </si>
  <si>
    <t>29 - 5</t>
  </si>
  <si>
    <t>Октябрь</t>
  </si>
  <si>
    <t>27 - 2</t>
  </si>
  <si>
    <t>Ноябрь</t>
  </si>
  <si>
    <t>Декабрь</t>
  </si>
  <si>
    <t>29 - 4</t>
  </si>
  <si>
    <t>Январь</t>
  </si>
  <si>
    <t>26 - 1</t>
  </si>
  <si>
    <t>Февраль</t>
  </si>
  <si>
    <t>23 - 1</t>
  </si>
  <si>
    <t>Март</t>
  </si>
  <si>
    <t>30 - 5</t>
  </si>
  <si>
    <t>Апрель</t>
  </si>
  <si>
    <t>27 - 3</t>
  </si>
  <si>
    <t>Май</t>
  </si>
  <si>
    <t>Июнь</t>
  </si>
  <si>
    <t>Июль</t>
  </si>
  <si>
    <t>27 -2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</si>
  <si>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</si>
  <si>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</si>
  <si>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</si>
  <si>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</si>
  <si>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</si>
  <si>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</si>
  <si>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</si>
  <si>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</si>
  <si>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</si>
  <si>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</si>
  <si>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</si>
  <si>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</si>
  <si>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</si>
  <si>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</si>
  <si>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</si>
  <si>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</si>
  <si>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</si>
  <si>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</si>
  <si>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</si>
  <si>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</si>
  <si>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</si>
  <si>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</si>
  <si>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</si>
  <si>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</si>
  <si>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</si>
  <si>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</si>
  <si>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</si>
  <si>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</si>
  <si>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</si>
  <si>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</si>
  <si>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</si>
  <si>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</si>
  <si>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</si>
  <si>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</si>
  <si>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</si>
  <si>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</si>
  <si>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</si>
  <si>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</si>
  <si>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</si>
  <si>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</si>
  <si>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</si>
  <si>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</si>
  <si>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</si>
  <si>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</si>
  <si>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</si>
  <si>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</si>
  <si>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</si>
  <si>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</si>
  <si>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</si>
  <si>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</si>
  <si>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</si>
  <si>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</si>
  <si>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</si>
  <si>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</si>
  <si>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</si>
  <si>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</si>
  <si>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</si>
  <si>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</si>
  <si>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</si>
  <si>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</si>
  <si>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</si>
  <si>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</si>
  <si>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</si>
  <si>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</si>
  <si>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</si>
  <si>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</si>
  <si>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</si>
  <si>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</si>
  <si>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</si>
  <si>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</si>
  <si>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</si>
  <si>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</si>
  <si>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</si>
  <si>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</si>
  <si>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</si>
  <si>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</si>
  <si>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:</t>
  </si>
  <si>
    <t>К</t>
  </si>
  <si>
    <t>У</t>
  </si>
  <si>
    <t>Х</t>
  </si>
  <si>
    <t>П</t>
  </si>
  <si>
    <t>//</t>
  </si>
  <si>
    <t>ДЭ</t>
  </si>
  <si>
    <t>///</t>
  </si>
  <si>
    <t>Обозначения:</t>
  </si>
  <si>
    <t xml:space="preserve"> -</t>
  </si>
  <si>
    <t>теоретическое обучение</t>
  </si>
  <si>
    <t>учебная практика (рассредоточенная)</t>
  </si>
  <si>
    <t>промежуточная аттестация</t>
  </si>
  <si>
    <t>производственная практика</t>
  </si>
  <si>
    <t>каникулы</t>
  </si>
  <si>
    <t>преддипломная практика</t>
  </si>
  <si>
    <t>подготовка к государственной итоговой аттестации</t>
  </si>
  <si>
    <t>государственная итоговая аттестация</t>
  </si>
  <si>
    <t>1. Сводные данные по бюджету времени (в часах)</t>
  </si>
  <si>
    <t>Обучение 
по дисциплинам и междисциплинарным курсам и консультации</t>
  </si>
  <si>
    <t>.23.02.07</t>
  </si>
  <si>
    <t>2 сем.
 23 нед. (22+      1 УП)</t>
  </si>
  <si>
    <t xml:space="preserve">3 сем.
16 нед.   (13+ 2УП+ 1ПП)
</t>
  </si>
  <si>
    <r>
      <t xml:space="preserve">4 сем.
23 нед.  (14+ 2УП+ 7ПП)
</t>
    </r>
    <r>
      <rPr>
        <sz val="12"/>
        <color rgb="FFFFFF00"/>
        <rFont val="Times New Roman"/>
        <family val="1"/>
        <charset val="204"/>
      </rPr>
      <t/>
    </r>
  </si>
  <si>
    <t xml:space="preserve">5 сем.
16 нед. 
(9 + 3УП+ 4ПП)
</t>
  </si>
  <si>
    <t>6 сем.
23 нед 
 (10+ 3УП+ 10ПП)</t>
  </si>
  <si>
    <t>7 сем.
16 нед.
(9+3УП+4ПП)</t>
  </si>
  <si>
    <t>6 сем.
21 нед (10+3УП+8ПП)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</si>
</sst>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sz val="12"/>
      <color rgb="FFFFFF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8"/>
      <color indexed="8"/>
      <name val="Tahoma"/>
      <family val="2"/>
      <charset val="204"/>
    </font>
    <font>
      <sz val="9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/>
    <xf numFmtId="0" fontId="23" fillId="0" borderId="0"/>
  </cellStyleXfs>
  <cellXfs count="189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" fontId="4" fillId="0" borderId="0" xfId="0" applyNumberFormat="1" applyFont="1" applyFill="1"/>
    <xf numFmtId="0" fontId="1" fillId="0" borderId="1" xfId="0" applyFont="1" applyFill="1" applyBorder="1" applyAlignment="1">
      <alignment horizontal="left" vertical="center" textRotation="90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/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 applyFill="1"/>
    <xf numFmtId="1" fontId="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/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12" fillId="4" borderId="0" xfId="0" applyFont="1" applyFill="1"/>
    <xf numFmtId="0" fontId="12" fillId="4" borderId="0" xfId="0" applyFont="1" applyFill="1" applyBorder="1"/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/>
    </xf>
    <xf numFmtId="0" fontId="4" fillId="0" borderId="6" xfId="0" applyFont="1" applyFill="1" applyBorder="1"/>
    <xf numFmtId="0" fontId="1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textRotation="90"/>
    </xf>
    <xf numFmtId="0" fontId="4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2" borderId="1" xfId="0" applyFont="1" applyFill="1" applyBorder="1"/>
    <xf numFmtId="0" fontId="0" fillId="0" borderId="1" xfId="0" applyFill="1" applyBorder="1"/>
    <xf numFmtId="0" fontId="2" fillId="0" borderId="1" xfId="0" applyFont="1" applyFill="1" applyBorder="1"/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/>
    <xf numFmtId="1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/>
    <xf numFmtId="0" fontId="4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4" fillId="0" borderId="1" xfId="0" applyNumberFormat="1" applyFont="1" applyFill="1" applyBorder="1"/>
    <xf numFmtId="0" fontId="12" fillId="4" borderId="1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/>
    </xf>
    <xf numFmtId="1" fontId="1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" fontId="4" fillId="5" borderId="0" xfId="0" applyNumberFormat="1" applyFont="1" applyFill="1"/>
    <xf numFmtId="0" fontId="1" fillId="5" borderId="0" xfId="0" applyFont="1" applyFill="1"/>
    <xf numFmtId="0" fontId="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/>
    <xf numFmtId="0" fontId="7" fillId="0" borderId="1" xfId="0" applyFont="1" applyFill="1" applyBorder="1"/>
    <xf numFmtId="0" fontId="16" fillId="0" borderId="0" xfId="0" applyFont="1" applyFill="1" applyAlignment="1">
      <alignment horizontal="center" vertical="center"/>
    </xf>
    <xf numFmtId="0" fontId="17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wrapText="1"/>
    </xf>
    <xf numFmtId="0" fontId="21" fillId="0" borderId="4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vertical="center"/>
    </xf>
    <xf numFmtId="0" fontId="15" fillId="0" borderId="0" xfId="0" applyFont="1" applyFill="1"/>
    <xf numFmtId="0" fontId="18" fillId="0" borderId="0" xfId="0" applyFont="1" applyFill="1"/>
    <xf numFmtId="0" fontId="18" fillId="0" borderId="1" xfId="2" applyNumberFormat="1" applyFont="1" applyFill="1" applyBorder="1" applyAlignment="1" applyProtection="1">
      <alignment horizontal="center" vertical="center" textRotation="90"/>
      <protection locked="0"/>
    </xf>
    <xf numFmtId="0" fontId="17" fillId="0" borderId="3" xfId="2" applyNumberFormat="1" applyFont="1" applyFill="1" applyBorder="1" applyAlignment="1" applyProtection="1">
      <alignment vertical="center" textRotation="90"/>
      <protection locked="0"/>
    </xf>
    <xf numFmtId="0" fontId="17" fillId="0" borderId="1" xfId="2" applyNumberFormat="1" applyFont="1" applyFill="1" applyBorder="1" applyAlignment="1" applyProtection="1">
      <alignment horizontal="center" vertical="center"/>
      <protection locked="0"/>
    </xf>
    <xf numFmtId="0" fontId="16" fillId="0" borderId="1" xfId="2" applyNumberFormat="1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4" fillId="0" borderId="0" xfId="0" applyFont="1"/>
    <xf numFmtId="0" fontId="18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textRotation="90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" fontId="21" fillId="3" borderId="1" xfId="0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 vertical="center"/>
    </xf>
    <xf numFmtId="1" fontId="22" fillId="0" borderId="1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1" fontId="22" fillId="0" borderId="4" xfId="0" applyNumberFormat="1" applyFont="1" applyFill="1" applyBorder="1" applyAlignment="1">
      <alignment horizontal="center" vertical="center"/>
    </xf>
    <xf numFmtId="1" fontId="22" fillId="0" borderId="6" xfId="0" applyNumberFormat="1" applyFont="1" applyFill="1" applyBorder="1" applyAlignment="1">
      <alignment horizontal="center" vertical="center"/>
    </xf>
    <xf numFmtId="1" fontId="22" fillId="0" borderId="5" xfId="0" applyNumberFormat="1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1" fontId="21" fillId="3" borderId="4" xfId="0" applyNumberFormat="1" applyFont="1" applyFill="1" applyBorder="1" applyAlignment="1">
      <alignment horizontal="center" vertical="center"/>
    </xf>
    <xf numFmtId="1" fontId="21" fillId="3" borderId="6" xfId="0" applyNumberFormat="1" applyFont="1" applyFill="1" applyBorder="1" applyAlignment="1">
      <alignment horizontal="center" vertical="center"/>
    </xf>
    <xf numFmtId="1" fontId="21" fillId="3" borderId="5" xfId="0" applyNumberFormat="1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8" fillId="0" borderId="1" xfId="2" applyNumberFormat="1" applyFont="1" applyFill="1" applyBorder="1" applyAlignment="1" applyProtection="1">
      <alignment horizontal="center" vertical="center" textRotation="90"/>
      <protection locked="0"/>
    </xf>
    <xf numFmtId="0" fontId="18" fillId="0" borderId="1" xfId="2" applyNumberFormat="1" applyFont="1" applyFill="1" applyBorder="1" applyAlignment="1" applyProtection="1">
      <alignment horizontal="center" vertical="center"/>
      <protection locked="0"/>
    </xf>
    <xf numFmtId="0" fontId="20" fillId="0" borderId="4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164" fontId="21" fillId="0" borderId="6" xfId="0" applyNumberFormat="1" applyFont="1" applyFill="1" applyBorder="1" applyAlignment="1">
      <alignment horizontal="center" vertical="center"/>
    </xf>
    <xf numFmtId="0" fontId="17" fillId="0" borderId="2" xfId="2" applyNumberFormat="1" applyFont="1" applyFill="1" applyBorder="1" applyAlignment="1" applyProtection="1">
      <alignment horizontal="center" vertical="center" textRotation="90"/>
      <protection locked="0"/>
    </xf>
    <xf numFmtId="0" fontId="17" fillId="0" borderId="10" xfId="2" applyNumberFormat="1" applyFont="1" applyFill="1" applyBorder="1" applyAlignment="1" applyProtection="1">
      <alignment horizontal="center" vertical="center" textRotation="90"/>
      <protection locked="0"/>
    </xf>
    <xf numFmtId="0" fontId="21" fillId="0" borderId="1" xfId="0" applyFont="1" applyFill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164" fontId="21" fillId="0" borderId="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35718</xdr:colOff>
      <xdr:row>119</xdr:row>
      <xdr:rowOff>47625</xdr:rowOff>
    </xdr:from>
    <xdr:to>
      <xdr:col>18</xdr:col>
      <xdr:colOff>366712</xdr:colOff>
      <xdr:row>123</xdr:row>
      <xdr:rowOff>152400</xdr:rowOff>
    </xdr:to>
    <xdr:cxnSp macro="">
      <xdr:nvCxnSpPr>
        <xdr:cNvPr id="7" name="Прямая со стрелкой 6"/>
        <xdr:cNvCxnSpPr/>
      </xdr:nvCxnSpPr>
      <xdr:spPr>
        <a:xfrm>
          <a:off x="9822656" y="34456688"/>
          <a:ext cx="914400" cy="914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97"/>
  <sheetViews>
    <sheetView view="pageBreakPreview" zoomScale="96" zoomScaleNormal="89" zoomScaleSheetLayoutView="96" workbookViewId="0">
      <selection activeCell="S81" sqref="S81"/>
    </sheetView>
  </sheetViews>
  <sheetFormatPr defaultColWidth="11.28515625" defaultRowHeight="15.75" x14ac:dyDescent="0.25"/>
  <cols>
    <col min="1" max="1" width="15.7109375" style="13" customWidth="1"/>
    <col min="2" max="2" width="52.28515625" style="13" customWidth="1"/>
    <col min="3" max="4" width="10" style="13" customWidth="1"/>
    <col min="5" max="5" width="11.7109375" style="13" customWidth="1"/>
    <col min="6" max="6" width="6" style="13" customWidth="1"/>
    <col min="7" max="8" width="7.28515625" style="13" customWidth="1"/>
    <col min="9" max="9" width="7.5703125" style="13" customWidth="1"/>
    <col min="10" max="10" width="7.42578125" style="13" customWidth="1"/>
    <col min="11" max="11" width="4.7109375" style="13" customWidth="1"/>
    <col min="12" max="12" width="9.42578125" style="13" customWidth="1"/>
    <col min="13" max="14" width="7.7109375" style="72" customWidth="1"/>
    <col min="15" max="16" width="8.42578125" style="72" customWidth="1"/>
    <col min="17" max="18" width="8.7109375" style="13" customWidth="1"/>
    <col min="19" max="20" width="8.5703125" style="13" customWidth="1"/>
    <col min="21" max="22" width="8.7109375" style="72" customWidth="1"/>
    <col min="23" max="24" width="9.7109375" style="72" customWidth="1"/>
    <col min="25" max="26" width="9.140625" style="13" customWidth="1"/>
    <col min="27" max="28" width="10.28515625" style="13" customWidth="1"/>
    <col min="29" max="30" width="10.5703125" style="13" customWidth="1"/>
    <col min="31" max="31" width="11.28515625" style="13" customWidth="1"/>
    <col min="32" max="16384" width="11.28515625" style="13"/>
  </cols>
  <sheetData>
    <row r="1" spans="1:30" ht="18.75" x14ac:dyDescent="0.3">
      <c r="A1" s="113" t="s">
        <v>132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46"/>
      <c r="W1" s="12"/>
      <c r="X1" s="12"/>
      <c r="Y1" s="12" t="s">
        <v>138</v>
      </c>
      <c r="Z1" s="12"/>
      <c r="AA1" s="12"/>
      <c r="AB1" s="12"/>
    </row>
    <row r="2" spans="1:30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2"/>
      <c r="X2" s="12"/>
      <c r="Y2" s="12" t="s">
        <v>139</v>
      </c>
      <c r="Z2" s="12"/>
      <c r="AA2" s="12"/>
      <c r="AB2" s="12"/>
    </row>
    <row r="3" spans="1:30" s="11" customFormat="1" ht="34.5" customHeight="1" x14ac:dyDescent="0.25">
      <c r="A3" s="116" t="s">
        <v>0</v>
      </c>
      <c r="B3" s="115" t="s">
        <v>1</v>
      </c>
      <c r="C3" s="117" t="s">
        <v>87</v>
      </c>
      <c r="D3" s="143"/>
      <c r="E3" s="117" t="s">
        <v>137</v>
      </c>
      <c r="F3" s="118" t="s">
        <v>142</v>
      </c>
      <c r="G3" s="118"/>
      <c r="H3" s="118"/>
      <c r="I3" s="118"/>
      <c r="J3" s="118"/>
      <c r="K3" s="118"/>
      <c r="L3" s="118"/>
      <c r="M3" s="137" t="s">
        <v>88</v>
      </c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9"/>
      <c r="AC3" s="15"/>
      <c r="AD3" s="15"/>
    </row>
    <row r="4" spans="1:30" s="11" customFormat="1" ht="34.5" customHeight="1" x14ac:dyDescent="0.25">
      <c r="A4" s="116"/>
      <c r="B4" s="115"/>
      <c r="C4" s="117"/>
      <c r="D4" s="144"/>
      <c r="E4" s="117"/>
      <c r="F4" s="117" t="s">
        <v>5</v>
      </c>
      <c r="G4" s="115" t="s">
        <v>145</v>
      </c>
      <c r="H4" s="118"/>
      <c r="I4" s="118"/>
      <c r="J4" s="118"/>
      <c r="K4" s="118"/>
      <c r="L4" s="118"/>
      <c r="M4" s="120" t="s">
        <v>2</v>
      </c>
      <c r="N4" s="121"/>
      <c r="O4" s="121"/>
      <c r="P4" s="122"/>
      <c r="Q4" s="126" t="s">
        <v>3</v>
      </c>
      <c r="R4" s="127"/>
      <c r="S4" s="127"/>
      <c r="T4" s="128"/>
      <c r="U4" s="120" t="s">
        <v>4</v>
      </c>
      <c r="V4" s="121"/>
      <c r="W4" s="121"/>
      <c r="X4" s="122"/>
      <c r="Y4" s="126" t="s">
        <v>103</v>
      </c>
      <c r="Z4" s="127"/>
      <c r="AA4" s="127"/>
      <c r="AB4" s="128"/>
      <c r="AC4" s="15"/>
      <c r="AD4" s="15"/>
    </row>
    <row r="5" spans="1:30" s="11" customFormat="1" ht="52.5" customHeight="1" x14ac:dyDescent="0.25">
      <c r="A5" s="116"/>
      <c r="B5" s="115"/>
      <c r="C5" s="117"/>
      <c r="D5" s="144"/>
      <c r="E5" s="117"/>
      <c r="F5" s="117"/>
      <c r="G5" s="119" t="s">
        <v>6</v>
      </c>
      <c r="H5" s="115" t="s">
        <v>143</v>
      </c>
      <c r="I5" s="115"/>
      <c r="J5" s="117" t="s">
        <v>144</v>
      </c>
      <c r="K5" s="117" t="s">
        <v>141</v>
      </c>
      <c r="L5" s="117" t="s">
        <v>48</v>
      </c>
      <c r="M5" s="123"/>
      <c r="N5" s="124"/>
      <c r="O5" s="124"/>
      <c r="P5" s="125"/>
      <c r="Q5" s="129"/>
      <c r="R5" s="130"/>
      <c r="S5" s="130"/>
      <c r="T5" s="131"/>
      <c r="U5" s="123"/>
      <c r="V5" s="124"/>
      <c r="W5" s="124"/>
      <c r="X5" s="125"/>
      <c r="Y5" s="129"/>
      <c r="Z5" s="130"/>
      <c r="AA5" s="130"/>
      <c r="AB5" s="131"/>
      <c r="AC5" s="15"/>
    </row>
    <row r="6" spans="1:30" s="11" customFormat="1" ht="119.25" customHeight="1" x14ac:dyDescent="0.25">
      <c r="A6" s="116"/>
      <c r="B6" s="115"/>
      <c r="C6" s="117"/>
      <c r="D6" s="145"/>
      <c r="E6" s="117"/>
      <c r="F6" s="117"/>
      <c r="G6" s="119"/>
      <c r="H6" s="48" t="s">
        <v>140</v>
      </c>
      <c r="I6" s="8" t="s">
        <v>146</v>
      </c>
      <c r="J6" s="117"/>
      <c r="K6" s="117"/>
      <c r="L6" s="117"/>
      <c r="M6" s="110" t="s">
        <v>89</v>
      </c>
      <c r="N6" s="110" t="s">
        <v>184</v>
      </c>
      <c r="O6" s="110" t="s">
        <v>319</v>
      </c>
      <c r="P6" s="110" t="s">
        <v>184</v>
      </c>
      <c r="Q6" s="111" t="s">
        <v>320</v>
      </c>
      <c r="R6" s="111" t="s">
        <v>184</v>
      </c>
      <c r="S6" s="111" t="s">
        <v>321</v>
      </c>
      <c r="T6" s="111" t="s">
        <v>184</v>
      </c>
      <c r="U6" s="110" t="s">
        <v>322</v>
      </c>
      <c r="V6" s="110" t="s">
        <v>184</v>
      </c>
      <c r="W6" s="110" t="s">
        <v>323</v>
      </c>
      <c r="X6" s="110" t="s">
        <v>184</v>
      </c>
      <c r="Y6" s="111" t="s">
        <v>324</v>
      </c>
      <c r="Z6" s="111" t="s">
        <v>184</v>
      </c>
      <c r="AA6" s="111" t="s">
        <v>325</v>
      </c>
      <c r="AB6" s="111" t="s">
        <v>184</v>
      </c>
      <c r="AC6" s="11" t="s">
        <v>124</v>
      </c>
    </row>
    <row r="7" spans="1:30" hidden="1" x14ac:dyDescent="0.25">
      <c r="A7" s="10"/>
      <c r="B7" s="10" t="s">
        <v>21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66">
        <v>595</v>
      </c>
      <c r="N7" s="66"/>
      <c r="O7" s="66">
        <v>805</v>
      </c>
      <c r="P7" s="66"/>
      <c r="Q7" s="10">
        <v>612</v>
      </c>
      <c r="R7" s="10"/>
      <c r="S7" s="10">
        <v>828</v>
      </c>
      <c r="T7" s="10"/>
      <c r="U7" s="66">
        <v>612</v>
      </c>
      <c r="V7" s="66"/>
      <c r="W7" s="42">
        <f>SUM(M7:U7)</f>
        <v>3452</v>
      </c>
      <c r="X7" s="42"/>
      <c r="Y7" s="1"/>
      <c r="Z7" s="1"/>
      <c r="AA7" s="1"/>
      <c r="AB7" s="1"/>
    </row>
    <row r="8" spans="1:30" hidden="1" x14ac:dyDescent="0.25">
      <c r="A8" s="10"/>
      <c r="B8" s="10"/>
      <c r="C8" s="10"/>
      <c r="D8" s="10"/>
      <c r="E8" s="10"/>
      <c r="F8" s="10"/>
      <c r="G8" s="10">
        <v>2052</v>
      </c>
      <c r="H8" s="10"/>
      <c r="I8" s="10"/>
      <c r="J8" s="10"/>
      <c r="K8" s="10"/>
      <c r="L8" s="10"/>
      <c r="M8" s="67" t="e">
        <f>M9+M30+M45+#REF!</f>
        <v>#REF!</v>
      </c>
      <c r="N8" s="67"/>
      <c r="O8" s="67" t="e">
        <f>O9+O30+O45+#REF!</f>
        <v>#REF!</v>
      </c>
      <c r="P8" s="67"/>
      <c r="Q8" s="9" t="e">
        <f>Q9+Q30+Q45+#REF!</f>
        <v>#REF!</v>
      </c>
      <c r="R8" s="9"/>
      <c r="S8" s="9" t="e">
        <f>S9+S30+S45+#REF!</f>
        <v>#REF!</v>
      </c>
      <c r="T8" s="9"/>
      <c r="U8" s="67" t="e">
        <f>U9+U30+U45+#REF!</f>
        <v>#REF!</v>
      </c>
      <c r="V8" s="67"/>
      <c r="W8" s="42"/>
      <c r="X8" s="42"/>
      <c r="Y8" s="1"/>
      <c r="Z8" s="1"/>
      <c r="AA8" s="1"/>
      <c r="AB8" s="1"/>
    </row>
    <row r="9" spans="1:30" s="11" customFormat="1" x14ac:dyDescent="0.25">
      <c r="A9" s="1" t="s">
        <v>7</v>
      </c>
      <c r="B9" s="1" t="s">
        <v>9</v>
      </c>
      <c r="C9" s="75">
        <v>14</v>
      </c>
      <c r="D9" s="75">
        <v>3</v>
      </c>
      <c r="E9" s="51">
        <f>E10+E11+E12+E13+E14+E15+E16+E17+E18+E19+E20+E21+E22+E23+E24+E25+E26+E27+E29</f>
        <v>2120</v>
      </c>
      <c r="F9" s="51">
        <f t="shared" ref="F9:AC9" si="0">F10+F11+F12+F13+F14+F15+F16+F17+F18+F19+F20+F21+F22+F23+F24+F25+F26+F27+F29</f>
        <v>0</v>
      </c>
      <c r="G9" s="51">
        <f t="shared" si="0"/>
        <v>2120</v>
      </c>
      <c r="H9" s="51">
        <f>H10+H11+H12+H13+H14+H15+H16+H17+H18+H19+H20+H21+H22+H23+H24+H25+H26+H27+H29</f>
        <v>1313</v>
      </c>
      <c r="I9" s="51">
        <f t="shared" si="0"/>
        <v>807</v>
      </c>
      <c r="J9" s="51">
        <f t="shared" si="0"/>
        <v>0</v>
      </c>
      <c r="K9" s="51">
        <f>K10+K11+K12+K13+K14+K15+K16+K17+K18+K19+K20+K21+K22+K23+K24+K25+K26+K27+K29</f>
        <v>44</v>
      </c>
      <c r="L9" s="52">
        <f t="shared" si="0"/>
        <v>18</v>
      </c>
      <c r="M9" s="52">
        <f t="shared" si="0"/>
        <v>544</v>
      </c>
      <c r="N9" s="52">
        <f t="shared" si="0"/>
        <v>0</v>
      </c>
      <c r="O9" s="52">
        <f t="shared" si="0"/>
        <v>644</v>
      </c>
      <c r="P9" s="52">
        <f t="shared" si="0"/>
        <v>0</v>
      </c>
      <c r="Q9" s="51">
        <f t="shared" si="0"/>
        <v>248</v>
      </c>
      <c r="R9" s="51">
        <f t="shared" si="0"/>
        <v>0</v>
      </c>
      <c r="S9" s="51">
        <f t="shared" si="0"/>
        <v>333</v>
      </c>
      <c r="T9" s="51">
        <f t="shared" si="0"/>
        <v>0</v>
      </c>
      <c r="U9" s="52">
        <f t="shared" si="0"/>
        <v>100</v>
      </c>
      <c r="V9" s="52">
        <f t="shared" si="0"/>
        <v>0</v>
      </c>
      <c r="W9" s="52">
        <f t="shared" si="0"/>
        <v>143</v>
      </c>
      <c r="X9" s="52">
        <f t="shared" si="0"/>
        <v>0</v>
      </c>
      <c r="Y9" s="51">
        <f t="shared" si="0"/>
        <v>34</v>
      </c>
      <c r="Z9" s="51">
        <f t="shared" si="0"/>
        <v>0</v>
      </c>
      <c r="AA9" s="51">
        <f t="shared" si="0"/>
        <v>74</v>
      </c>
      <c r="AB9" s="51">
        <f t="shared" si="0"/>
        <v>0</v>
      </c>
      <c r="AC9" s="41">
        <f t="shared" ca="1" si="0"/>
        <v>2120</v>
      </c>
      <c r="AD9" s="11">
        <f t="shared" ref="AD9:AD45" ca="1" si="1">AC9-E9</f>
        <v>0</v>
      </c>
    </row>
    <row r="10" spans="1:30" s="11" customFormat="1" x14ac:dyDescent="0.25">
      <c r="A10" s="1" t="s">
        <v>104</v>
      </c>
      <c r="B10" s="1" t="s">
        <v>127</v>
      </c>
      <c r="D10" s="16" t="s">
        <v>91</v>
      </c>
      <c r="E10" s="5">
        <f t="shared" ref="E10:E28" si="2">F10+G10</f>
        <v>114</v>
      </c>
      <c r="F10" s="10">
        <v>0</v>
      </c>
      <c r="G10" s="10">
        <v>114</v>
      </c>
      <c r="H10" s="47">
        <f>G10-I10</f>
        <v>96</v>
      </c>
      <c r="I10" s="1">
        <v>18</v>
      </c>
      <c r="J10" s="1"/>
      <c r="K10" s="1">
        <v>12</v>
      </c>
      <c r="L10" s="1">
        <v>6</v>
      </c>
      <c r="M10" s="66">
        <v>51</v>
      </c>
      <c r="N10" s="66"/>
      <c r="O10" s="66">
        <v>63</v>
      </c>
      <c r="P10" s="66"/>
      <c r="Q10" s="9"/>
      <c r="R10" s="9"/>
      <c r="S10" s="10"/>
      <c r="T10" s="10"/>
      <c r="U10" s="66"/>
      <c r="V10" s="66"/>
      <c r="W10" s="66"/>
      <c r="X10" s="66"/>
      <c r="Y10" s="10"/>
      <c r="Z10" s="10"/>
      <c r="AA10" s="10"/>
      <c r="AB10" s="10"/>
      <c r="AC10" s="11">
        <f t="shared" ref="AC10:AC27" si="3">SUM(M10:AA10)</f>
        <v>114</v>
      </c>
      <c r="AD10" s="11">
        <f t="shared" si="1"/>
        <v>0</v>
      </c>
    </row>
    <row r="11" spans="1:30" s="11" customFormat="1" x14ac:dyDescent="0.25">
      <c r="A11" s="1" t="s">
        <v>128</v>
      </c>
      <c r="B11" s="1" t="s">
        <v>126</v>
      </c>
      <c r="C11" s="16" t="s">
        <v>82</v>
      </c>
      <c r="D11" s="16"/>
      <c r="E11" s="5">
        <f t="shared" si="2"/>
        <v>171</v>
      </c>
      <c r="F11" s="10">
        <v>0</v>
      </c>
      <c r="G11" s="2">
        <v>171</v>
      </c>
      <c r="H11" s="47">
        <f t="shared" ref="H11:H29" si="4">G11-I11</f>
        <v>149</v>
      </c>
      <c r="I11" s="1">
        <v>22</v>
      </c>
      <c r="J11" s="1"/>
      <c r="K11" s="1"/>
      <c r="L11" s="1"/>
      <c r="M11" s="66">
        <v>34</v>
      </c>
      <c r="N11" s="66"/>
      <c r="O11" s="66">
        <v>47</v>
      </c>
      <c r="P11" s="66"/>
      <c r="Q11" s="9">
        <v>26</v>
      </c>
      <c r="R11" s="9"/>
      <c r="S11" s="10">
        <v>64</v>
      </c>
      <c r="T11" s="10"/>
      <c r="U11" s="66"/>
      <c r="V11" s="66"/>
      <c r="W11" s="66"/>
      <c r="X11" s="66"/>
      <c r="Y11" s="10"/>
      <c r="Z11" s="10"/>
      <c r="AA11" s="10"/>
      <c r="AB11" s="10"/>
      <c r="AC11" s="11">
        <f t="shared" si="3"/>
        <v>171</v>
      </c>
      <c r="AD11" s="11">
        <f t="shared" si="1"/>
        <v>0</v>
      </c>
    </row>
    <row r="12" spans="1:30" s="11" customFormat="1" x14ac:dyDescent="0.25">
      <c r="A12" s="1" t="s">
        <v>56</v>
      </c>
      <c r="B12" s="1" t="s">
        <v>25</v>
      </c>
      <c r="C12" s="16" t="s">
        <v>83</v>
      </c>
      <c r="D12" s="16"/>
      <c r="E12" s="5">
        <f t="shared" si="2"/>
        <v>171</v>
      </c>
      <c r="F12" s="10">
        <v>0</v>
      </c>
      <c r="G12" s="2">
        <v>171</v>
      </c>
      <c r="H12" s="47">
        <f t="shared" si="4"/>
        <v>0</v>
      </c>
      <c r="I12" s="1">
        <v>171</v>
      </c>
      <c r="J12" s="1"/>
      <c r="K12" s="1"/>
      <c r="L12" s="1"/>
      <c r="M12" s="66">
        <v>51</v>
      </c>
      <c r="N12" s="66"/>
      <c r="O12" s="66">
        <v>66</v>
      </c>
      <c r="P12" s="66"/>
      <c r="Q12" s="9">
        <v>54</v>
      </c>
      <c r="R12" s="9"/>
      <c r="S12" s="10"/>
      <c r="T12" s="10"/>
      <c r="U12" s="66"/>
      <c r="V12" s="66"/>
      <c r="W12" s="66"/>
      <c r="X12" s="66"/>
      <c r="Y12" s="10"/>
      <c r="Z12" s="10"/>
      <c r="AA12" s="10"/>
      <c r="AB12" s="10"/>
      <c r="AC12" s="11">
        <f t="shared" si="3"/>
        <v>171</v>
      </c>
      <c r="AD12" s="11">
        <f t="shared" si="1"/>
        <v>0</v>
      </c>
    </row>
    <row r="13" spans="1:30" s="11" customFormat="1" ht="31.5" x14ac:dyDescent="0.25">
      <c r="A13" s="1" t="s">
        <v>57</v>
      </c>
      <c r="B13" s="17" t="s">
        <v>58</v>
      </c>
      <c r="D13" s="16" t="s">
        <v>81</v>
      </c>
      <c r="E13" s="5">
        <f t="shared" si="2"/>
        <v>228</v>
      </c>
      <c r="F13" s="10">
        <v>0</v>
      </c>
      <c r="G13" s="47">
        <v>228</v>
      </c>
      <c r="H13" s="47">
        <f t="shared" si="4"/>
        <v>131</v>
      </c>
      <c r="I13" s="1">
        <v>97</v>
      </c>
      <c r="J13" s="1"/>
      <c r="K13" s="1">
        <f>10+10</f>
        <v>20</v>
      </c>
      <c r="L13" s="1">
        <v>6</v>
      </c>
      <c r="M13" s="66">
        <v>66</v>
      </c>
      <c r="N13" s="66"/>
      <c r="O13" s="66">
        <v>54</v>
      </c>
      <c r="P13" s="66"/>
      <c r="Q13" s="9">
        <v>52</v>
      </c>
      <c r="R13" s="9"/>
      <c r="S13" s="9">
        <v>56</v>
      </c>
      <c r="T13" s="9"/>
      <c r="U13" s="66"/>
      <c r="V13" s="66"/>
      <c r="W13" s="66"/>
      <c r="X13" s="66"/>
      <c r="Y13" s="10"/>
      <c r="Z13" s="10"/>
      <c r="AA13" s="10"/>
      <c r="AB13" s="10"/>
      <c r="AC13" s="11">
        <f t="shared" si="3"/>
        <v>228</v>
      </c>
      <c r="AD13" s="11">
        <f t="shared" si="1"/>
        <v>0</v>
      </c>
    </row>
    <row r="14" spans="1:30" s="11" customFormat="1" x14ac:dyDescent="0.25">
      <c r="A14" s="1" t="s">
        <v>59</v>
      </c>
      <c r="B14" s="18" t="s">
        <v>60</v>
      </c>
      <c r="C14" s="16" t="s">
        <v>155</v>
      </c>
      <c r="D14" s="16"/>
      <c r="E14" s="5">
        <f t="shared" si="2"/>
        <v>171</v>
      </c>
      <c r="F14" s="10">
        <v>0</v>
      </c>
      <c r="G14" s="2">
        <v>171</v>
      </c>
      <c r="H14" s="47">
        <f t="shared" si="4"/>
        <v>150</v>
      </c>
      <c r="I14" s="1">
        <v>21</v>
      </c>
      <c r="J14" s="1"/>
      <c r="K14" s="1"/>
      <c r="L14" s="1"/>
      <c r="M14" s="66">
        <v>51</v>
      </c>
      <c r="N14" s="66"/>
      <c r="O14" s="66">
        <v>46</v>
      </c>
      <c r="P14" s="66"/>
      <c r="Q14" s="9">
        <v>32</v>
      </c>
      <c r="R14" s="9"/>
      <c r="S14" s="10">
        <v>42</v>
      </c>
      <c r="T14" s="10"/>
      <c r="U14" s="66"/>
      <c r="V14" s="66"/>
      <c r="W14" s="66"/>
      <c r="X14" s="66"/>
      <c r="Y14" s="10"/>
      <c r="Z14" s="10"/>
      <c r="AA14" s="10"/>
      <c r="AB14" s="10"/>
      <c r="AC14" s="11">
        <f t="shared" si="3"/>
        <v>171</v>
      </c>
      <c r="AD14" s="11">
        <f t="shared" si="1"/>
        <v>0</v>
      </c>
    </row>
    <row r="15" spans="1:30" s="11" customFormat="1" ht="18" customHeight="1" x14ac:dyDescent="0.25">
      <c r="A15" s="19" t="s">
        <v>61</v>
      </c>
      <c r="B15" s="61" t="s">
        <v>8</v>
      </c>
      <c r="C15" s="16" t="s">
        <v>129</v>
      </c>
      <c r="D15" s="16"/>
      <c r="E15" s="5">
        <f t="shared" si="2"/>
        <v>229</v>
      </c>
      <c r="F15" s="10">
        <v>0</v>
      </c>
      <c r="G15" s="2">
        <v>229</v>
      </c>
      <c r="H15" s="112">
        <v>10</v>
      </c>
      <c r="I15" s="1">
        <v>219</v>
      </c>
      <c r="J15" s="1"/>
      <c r="K15" s="1"/>
      <c r="L15" s="1"/>
      <c r="M15" s="66">
        <v>51</v>
      </c>
      <c r="N15" s="66"/>
      <c r="O15" s="66">
        <v>66</v>
      </c>
      <c r="P15" s="66"/>
      <c r="Q15" s="9">
        <v>56</v>
      </c>
      <c r="R15" s="9"/>
      <c r="S15" s="10">
        <v>56</v>
      </c>
      <c r="T15" s="10"/>
      <c r="U15" s="66"/>
      <c r="V15" s="66"/>
      <c r="W15" s="66"/>
      <c r="X15" s="66"/>
      <c r="Y15" s="10"/>
      <c r="Z15" s="10"/>
      <c r="AA15" s="10"/>
      <c r="AB15" s="10"/>
      <c r="AC15" s="11">
        <f t="shared" si="3"/>
        <v>229</v>
      </c>
      <c r="AD15" s="11">
        <f t="shared" si="1"/>
        <v>0</v>
      </c>
    </row>
    <row r="16" spans="1:30" s="11" customFormat="1" x14ac:dyDescent="0.25">
      <c r="A16" s="1" t="s">
        <v>62</v>
      </c>
      <c r="B16" s="1" t="s">
        <v>63</v>
      </c>
      <c r="C16" s="16" t="s">
        <v>86</v>
      </c>
      <c r="D16" s="16"/>
      <c r="E16" s="5">
        <f t="shared" si="2"/>
        <v>72</v>
      </c>
      <c r="F16" s="10">
        <v>0</v>
      </c>
      <c r="G16" s="2">
        <v>72</v>
      </c>
      <c r="H16" s="47">
        <f t="shared" si="4"/>
        <v>62</v>
      </c>
      <c r="I16" s="1">
        <v>10</v>
      </c>
      <c r="J16" s="1"/>
      <c r="K16" s="1"/>
      <c r="L16" s="1"/>
      <c r="M16" s="66">
        <v>34</v>
      </c>
      <c r="N16" s="66"/>
      <c r="O16" s="66">
        <v>38</v>
      </c>
      <c r="P16" s="66"/>
      <c r="Q16" s="9"/>
      <c r="R16" s="9"/>
      <c r="S16" s="10"/>
      <c r="T16" s="10"/>
      <c r="U16" s="66"/>
      <c r="V16" s="66"/>
      <c r="W16" s="66"/>
      <c r="X16" s="66"/>
      <c r="Y16" s="10"/>
      <c r="Z16" s="10"/>
      <c r="AA16" s="10"/>
      <c r="AB16" s="10"/>
      <c r="AC16" s="11">
        <f t="shared" si="3"/>
        <v>72</v>
      </c>
      <c r="AD16" s="11">
        <f t="shared" si="1"/>
        <v>0</v>
      </c>
    </row>
    <row r="17" spans="1:31" s="11" customFormat="1" x14ac:dyDescent="0.25">
      <c r="A17" s="1" t="s">
        <v>64</v>
      </c>
      <c r="B17" s="18" t="s">
        <v>65</v>
      </c>
      <c r="C17" s="16" t="s">
        <v>86</v>
      </c>
      <c r="D17" s="16"/>
      <c r="E17" s="5">
        <f t="shared" si="2"/>
        <v>108</v>
      </c>
      <c r="F17" s="10">
        <v>0</v>
      </c>
      <c r="G17" s="2">
        <v>108</v>
      </c>
      <c r="H17" s="47">
        <f t="shared" si="4"/>
        <v>0</v>
      </c>
      <c r="I17" s="1">
        <v>108</v>
      </c>
      <c r="J17" s="1"/>
      <c r="K17" s="1"/>
      <c r="L17" s="1"/>
      <c r="M17" s="66">
        <v>34</v>
      </c>
      <c r="N17" s="66"/>
      <c r="O17" s="66">
        <v>74</v>
      </c>
      <c r="P17" s="66"/>
      <c r="Q17" s="9"/>
      <c r="R17" s="9"/>
      <c r="S17" s="10"/>
      <c r="T17" s="10"/>
      <c r="U17" s="66"/>
      <c r="V17" s="66"/>
      <c r="W17" s="66"/>
      <c r="X17" s="66"/>
      <c r="Y17" s="10"/>
      <c r="Z17" s="10"/>
      <c r="AA17" s="10"/>
      <c r="AB17" s="10"/>
      <c r="AC17" s="11">
        <f t="shared" si="3"/>
        <v>108</v>
      </c>
      <c r="AD17" s="11">
        <f t="shared" si="1"/>
        <v>0</v>
      </c>
    </row>
    <row r="18" spans="1:31" s="11" customFormat="1" x14ac:dyDescent="0.25">
      <c r="A18" s="1" t="s">
        <v>66</v>
      </c>
      <c r="B18" s="18" t="s">
        <v>45</v>
      </c>
      <c r="C18" s="16" t="s">
        <v>86</v>
      </c>
      <c r="D18" s="16"/>
      <c r="E18" s="5">
        <f t="shared" si="2"/>
        <v>108</v>
      </c>
      <c r="F18" s="10">
        <v>0</v>
      </c>
      <c r="G18" s="2">
        <v>108</v>
      </c>
      <c r="H18" s="47">
        <f t="shared" si="4"/>
        <v>96</v>
      </c>
      <c r="I18" s="1">
        <v>12</v>
      </c>
      <c r="J18" s="1"/>
      <c r="K18" s="1"/>
      <c r="L18" s="1"/>
      <c r="M18" s="66">
        <v>34</v>
      </c>
      <c r="N18" s="66"/>
      <c r="O18" s="66">
        <v>74</v>
      </c>
      <c r="P18" s="66"/>
      <c r="Q18" s="9"/>
      <c r="R18" s="9"/>
      <c r="S18" s="10"/>
      <c r="T18" s="10"/>
      <c r="U18" s="66"/>
      <c r="V18" s="66"/>
      <c r="W18" s="66"/>
      <c r="X18" s="66"/>
      <c r="Y18" s="10"/>
      <c r="Z18" s="10"/>
      <c r="AA18" s="10"/>
      <c r="AB18" s="10"/>
      <c r="AC18" s="11">
        <f t="shared" si="3"/>
        <v>108</v>
      </c>
      <c r="AD18" s="11">
        <f t="shared" si="1"/>
        <v>0</v>
      </c>
    </row>
    <row r="19" spans="1:31" s="11" customFormat="1" x14ac:dyDescent="0.25">
      <c r="A19" s="1" t="s">
        <v>67</v>
      </c>
      <c r="B19" s="18" t="s">
        <v>46</v>
      </c>
      <c r="C19" s="16" t="s">
        <v>180</v>
      </c>
      <c r="D19" s="16"/>
      <c r="E19" s="5">
        <f t="shared" si="2"/>
        <v>171</v>
      </c>
      <c r="F19" s="10">
        <v>0</v>
      </c>
      <c r="G19" s="20">
        <v>171</v>
      </c>
      <c r="H19" s="47">
        <f t="shared" si="4"/>
        <v>158</v>
      </c>
      <c r="I19" s="1">
        <v>13</v>
      </c>
      <c r="J19" s="1"/>
      <c r="K19" s="1"/>
      <c r="L19" s="1"/>
      <c r="M19" s="66">
        <v>51</v>
      </c>
      <c r="N19" s="66"/>
      <c r="O19" s="66">
        <v>44</v>
      </c>
      <c r="P19" s="66"/>
      <c r="Q19" s="9">
        <v>28</v>
      </c>
      <c r="R19" s="9"/>
      <c r="S19" s="10">
        <v>48</v>
      </c>
      <c r="T19" s="10"/>
      <c r="U19" s="66"/>
      <c r="V19" s="66"/>
      <c r="W19" s="66"/>
      <c r="X19" s="66"/>
      <c r="Y19" s="10"/>
      <c r="Z19" s="10"/>
      <c r="AA19" s="10"/>
      <c r="AB19" s="10"/>
      <c r="AC19" s="11">
        <f t="shared" si="3"/>
        <v>171</v>
      </c>
      <c r="AD19" s="11">
        <f t="shared" si="1"/>
        <v>0</v>
      </c>
    </row>
    <row r="20" spans="1:31" s="11" customFormat="1" x14ac:dyDescent="0.25">
      <c r="A20" s="1" t="s">
        <v>68</v>
      </c>
      <c r="B20" s="1" t="s">
        <v>80</v>
      </c>
      <c r="C20" s="16" t="s">
        <v>84</v>
      </c>
      <c r="D20" s="16"/>
      <c r="E20" s="5">
        <f t="shared" si="2"/>
        <v>181</v>
      </c>
      <c r="F20" s="10">
        <v>0</v>
      </c>
      <c r="G20" s="2">
        <v>181</v>
      </c>
      <c r="H20" s="47">
        <f t="shared" si="4"/>
        <v>141</v>
      </c>
      <c r="I20" s="1">
        <v>40</v>
      </c>
      <c r="J20" s="1"/>
      <c r="K20" s="1"/>
      <c r="L20" s="1"/>
      <c r="M20" s="66"/>
      <c r="N20" s="66"/>
      <c r="O20" s="66"/>
      <c r="P20" s="66"/>
      <c r="Q20" s="9"/>
      <c r="R20" s="9"/>
      <c r="S20" s="9">
        <v>67</v>
      </c>
      <c r="T20" s="9"/>
      <c r="U20" s="66">
        <v>52</v>
      </c>
      <c r="V20" s="66"/>
      <c r="W20" s="66">
        <v>62</v>
      </c>
      <c r="X20" s="66"/>
      <c r="Y20" s="10"/>
      <c r="Z20" s="10"/>
      <c r="AA20" s="10"/>
      <c r="AB20" s="10"/>
      <c r="AC20" s="11">
        <f t="shared" si="3"/>
        <v>181</v>
      </c>
      <c r="AD20" s="11">
        <f t="shared" si="1"/>
        <v>0</v>
      </c>
    </row>
    <row r="21" spans="1:31" s="11" customFormat="1" x14ac:dyDescent="0.25">
      <c r="A21" s="1" t="s">
        <v>69</v>
      </c>
      <c r="B21" s="1" t="s">
        <v>47</v>
      </c>
      <c r="D21" s="16" t="s">
        <v>91</v>
      </c>
      <c r="E21" s="5">
        <f t="shared" si="2"/>
        <v>72</v>
      </c>
      <c r="F21" s="10">
        <v>0</v>
      </c>
      <c r="G21" s="2">
        <v>72</v>
      </c>
      <c r="H21" s="47">
        <f t="shared" si="4"/>
        <v>57</v>
      </c>
      <c r="I21" s="1">
        <v>15</v>
      </c>
      <c r="J21" s="1"/>
      <c r="K21" s="1">
        <v>12</v>
      </c>
      <c r="L21" s="1">
        <v>6</v>
      </c>
      <c r="M21" s="66">
        <v>34</v>
      </c>
      <c r="N21" s="66"/>
      <c r="O21" s="66">
        <v>38</v>
      </c>
      <c r="P21" s="66"/>
      <c r="Q21" s="9"/>
      <c r="R21" s="9"/>
      <c r="S21" s="10"/>
      <c r="T21" s="10"/>
      <c r="U21" s="66"/>
      <c r="V21" s="66"/>
      <c r="W21" s="66"/>
      <c r="X21" s="66"/>
      <c r="Y21" s="10"/>
      <c r="Z21" s="10"/>
      <c r="AA21" s="10"/>
      <c r="AB21" s="10"/>
      <c r="AC21" s="11">
        <f t="shared" si="3"/>
        <v>72</v>
      </c>
      <c r="AD21" s="11">
        <f t="shared" si="1"/>
        <v>0</v>
      </c>
    </row>
    <row r="22" spans="1:31" s="11" customFormat="1" x14ac:dyDescent="0.25">
      <c r="A22" s="1" t="s">
        <v>70</v>
      </c>
      <c r="B22" s="1" t="s">
        <v>71</v>
      </c>
      <c r="C22" s="16" t="s">
        <v>84</v>
      </c>
      <c r="D22" s="16"/>
      <c r="E22" s="5">
        <f t="shared" si="2"/>
        <v>72</v>
      </c>
      <c r="F22" s="10">
        <v>0</v>
      </c>
      <c r="G22" s="2">
        <v>72</v>
      </c>
      <c r="H22" s="47">
        <f t="shared" si="4"/>
        <v>59</v>
      </c>
      <c r="I22" s="1">
        <v>13</v>
      </c>
      <c r="J22" s="1"/>
      <c r="K22" s="1"/>
      <c r="L22" s="1"/>
      <c r="M22" s="66"/>
      <c r="N22" s="66"/>
      <c r="O22" s="66"/>
      <c r="P22" s="66"/>
      <c r="Q22" s="9"/>
      <c r="R22" s="9"/>
      <c r="S22" s="10"/>
      <c r="T22" s="10"/>
      <c r="U22" s="66">
        <v>30</v>
      </c>
      <c r="V22" s="66"/>
      <c r="W22" s="66">
        <v>42</v>
      </c>
      <c r="X22" s="66"/>
      <c r="Y22" s="10"/>
      <c r="Z22" s="10"/>
      <c r="AA22" s="10"/>
      <c r="AB22" s="10"/>
      <c r="AC22" s="11">
        <f t="shared" si="3"/>
        <v>72</v>
      </c>
      <c r="AD22" s="11">
        <f t="shared" si="1"/>
        <v>0</v>
      </c>
    </row>
    <row r="23" spans="1:31" s="11" customFormat="1" x14ac:dyDescent="0.25">
      <c r="A23" s="1" t="s">
        <v>72</v>
      </c>
      <c r="B23" s="1" t="s">
        <v>73</v>
      </c>
      <c r="C23" s="16" t="s">
        <v>131</v>
      </c>
      <c r="D23" s="16"/>
      <c r="E23" s="5">
        <f t="shared" si="2"/>
        <v>72</v>
      </c>
      <c r="F23" s="10">
        <v>0</v>
      </c>
      <c r="G23" s="2">
        <v>72</v>
      </c>
      <c r="H23" s="47">
        <f t="shared" si="4"/>
        <v>66</v>
      </c>
      <c r="I23" s="1">
        <v>6</v>
      </c>
      <c r="J23" s="1"/>
      <c r="K23" s="1"/>
      <c r="L23" s="1"/>
      <c r="M23" s="66"/>
      <c r="N23" s="66"/>
      <c r="O23" s="66"/>
      <c r="P23" s="66"/>
      <c r="Q23" s="9"/>
      <c r="R23" s="9"/>
      <c r="S23" s="10"/>
      <c r="T23" s="10"/>
      <c r="U23" s="66"/>
      <c r="V23" s="66"/>
      <c r="W23" s="66"/>
      <c r="X23" s="66"/>
      <c r="Y23" s="10">
        <v>34</v>
      </c>
      <c r="Z23" s="10"/>
      <c r="AA23" s="10">
        <v>38</v>
      </c>
      <c r="AB23" s="10"/>
      <c r="AC23" s="11">
        <f t="shared" si="3"/>
        <v>72</v>
      </c>
      <c r="AD23" s="11">
        <f t="shared" si="1"/>
        <v>0</v>
      </c>
    </row>
    <row r="24" spans="1:31" s="11" customFormat="1" x14ac:dyDescent="0.25">
      <c r="A24" s="1" t="s">
        <v>74</v>
      </c>
      <c r="B24" s="1" t="s">
        <v>10</v>
      </c>
      <c r="C24" s="16" t="s">
        <v>84</v>
      </c>
      <c r="D24" s="16"/>
      <c r="E24" s="5">
        <f t="shared" si="2"/>
        <v>57</v>
      </c>
      <c r="F24" s="10">
        <v>0</v>
      </c>
      <c r="G24" s="2">
        <v>57</v>
      </c>
      <c r="H24" s="47">
        <f t="shared" si="4"/>
        <v>51</v>
      </c>
      <c r="I24" s="1">
        <v>6</v>
      </c>
      <c r="J24" s="1"/>
      <c r="K24" s="1"/>
      <c r="L24" s="1"/>
      <c r="M24" s="66"/>
      <c r="N24" s="66"/>
      <c r="O24" s="66"/>
      <c r="P24" s="66"/>
      <c r="Q24" s="9"/>
      <c r="R24" s="9"/>
      <c r="S24" s="10"/>
      <c r="T24" s="10"/>
      <c r="U24" s="66">
        <v>18</v>
      </c>
      <c r="V24" s="66"/>
      <c r="W24" s="66">
        <v>39</v>
      </c>
      <c r="X24" s="66"/>
      <c r="Y24" s="10"/>
      <c r="Z24" s="10"/>
      <c r="AA24" s="10"/>
      <c r="AB24" s="10"/>
      <c r="AC24" s="11">
        <f t="shared" si="3"/>
        <v>57</v>
      </c>
      <c r="AD24" s="11">
        <f t="shared" si="1"/>
        <v>0</v>
      </c>
    </row>
    <row r="25" spans="1:31" s="11" customFormat="1" x14ac:dyDescent="0.25">
      <c r="A25" s="1" t="s">
        <v>75</v>
      </c>
      <c r="B25" s="1" t="s">
        <v>135</v>
      </c>
      <c r="C25" s="16" t="s">
        <v>162</v>
      </c>
      <c r="D25" s="16"/>
      <c r="E25" s="5">
        <f t="shared" si="2"/>
        <v>36</v>
      </c>
      <c r="F25" s="10">
        <v>0</v>
      </c>
      <c r="G25" s="2">
        <v>36</v>
      </c>
      <c r="H25" s="47">
        <f t="shared" si="4"/>
        <v>18</v>
      </c>
      <c r="I25" s="1">
        <v>18</v>
      </c>
      <c r="J25" s="1"/>
      <c r="K25" s="1"/>
      <c r="L25" s="1"/>
      <c r="M25" s="66">
        <v>36</v>
      </c>
      <c r="N25" s="66"/>
      <c r="O25" s="66"/>
      <c r="P25" s="66"/>
      <c r="Q25" s="9"/>
      <c r="R25" s="9"/>
      <c r="S25" s="10"/>
      <c r="T25" s="10"/>
      <c r="U25" s="66"/>
      <c r="V25" s="66"/>
      <c r="W25" s="66"/>
      <c r="X25" s="66"/>
      <c r="Y25" s="10"/>
      <c r="Z25" s="10"/>
      <c r="AA25" s="10"/>
      <c r="AB25" s="10"/>
      <c r="AC25" s="11">
        <f t="shared" si="3"/>
        <v>36</v>
      </c>
      <c r="AD25" s="11">
        <f t="shared" si="1"/>
        <v>0</v>
      </c>
    </row>
    <row r="26" spans="1:31" s="11" customFormat="1" x14ac:dyDescent="0.25">
      <c r="A26" s="1" t="s">
        <v>76</v>
      </c>
      <c r="B26" s="1" t="s">
        <v>77</v>
      </c>
      <c r="C26" s="16" t="s">
        <v>131</v>
      </c>
      <c r="D26" s="16"/>
      <c r="E26" s="5">
        <f t="shared" si="2"/>
        <v>36</v>
      </c>
      <c r="F26" s="10">
        <v>0</v>
      </c>
      <c r="G26" s="2">
        <v>36</v>
      </c>
      <c r="H26" s="47">
        <f t="shared" si="4"/>
        <v>18</v>
      </c>
      <c r="I26" s="1">
        <v>18</v>
      </c>
      <c r="J26" s="1"/>
      <c r="K26" s="1"/>
      <c r="L26" s="1"/>
      <c r="M26" s="66"/>
      <c r="N26" s="66"/>
      <c r="O26" s="66"/>
      <c r="P26" s="66"/>
      <c r="Q26" s="9"/>
      <c r="R26" s="9"/>
      <c r="S26" s="10"/>
      <c r="T26" s="10"/>
      <c r="U26" s="66"/>
      <c r="V26" s="66"/>
      <c r="W26" s="66"/>
      <c r="X26" s="66"/>
      <c r="Y26" s="10"/>
      <c r="Z26" s="10"/>
      <c r="AA26" s="10">
        <v>36</v>
      </c>
      <c r="AB26" s="10"/>
      <c r="AC26" s="11">
        <f t="shared" si="3"/>
        <v>36</v>
      </c>
      <c r="AD26" s="11">
        <f t="shared" si="1"/>
        <v>0</v>
      </c>
    </row>
    <row r="27" spans="1:31" s="11" customFormat="1" x14ac:dyDescent="0.25">
      <c r="A27" s="1" t="s">
        <v>78</v>
      </c>
      <c r="B27" s="1" t="s">
        <v>79</v>
      </c>
      <c r="C27" s="16" t="s">
        <v>86</v>
      </c>
      <c r="D27" s="16"/>
      <c r="E27" s="5">
        <f t="shared" si="2"/>
        <v>51</v>
      </c>
      <c r="F27" s="10">
        <v>0</v>
      </c>
      <c r="G27" s="2">
        <v>51</v>
      </c>
      <c r="H27" s="47">
        <f t="shared" si="4"/>
        <v>51</v>
      </c>
      <c r="I27" s="1">
        <v>0</v>
      </c>
      <c r="J27" s="1"/>
      <c r="K27" s="1"/>
      <c r="L27" s="1"/>
      <c r="M27" s="66">
        <v>17</v>
      </c>
      <c r="N27" s="66"/>
      <c r="O27" s="66">
        <v>34</v>
      </c>
      <c r="P27" s="66"/>
      <c r="Q27" s="9"/>
      <c r="R27" s="9"/>
      <c r="S27" s="10"/>
      <c r="T27" s="10"/>
      <c r="U27" s="66"/>
      <c r="V27" s="66"/>
      <c r="W27" s="66"/>
      <c r="X27" s="66"/>
      <c r="Y27" s="10"/>
      <c r="Z27" s="10"/>
      <c r="AA27" s="10"/>
      <c r="AB27" s="10"/>
      <c r="AC27" s="11">
        <f t="shared" si="3"/>
        <v>51</v>
      </c>
      <c r="AD27" s="11">
        <f t="shared" si="1"/>
        <v>0</v>
      </c>
    </row>
    <row r="28" spans="1:31" s="11" customFormat="1" hidden="1" x14ac:dyDescent="0.25">
      <c r="A28" s="53"/>
      <c r="B28" s="1"/>
      <c r="C28" s="1"/>
      <c r="D28" s="1"/>
      <c r="E28" s="5">
        <f t="shared" si="2"/>
        <v>51</v>
      </c>
      <c r="F28" s="10">
        <v>0</v>
      </c>
      <c r="G28" s="2">
        <v>51</v>
      </c>
      <c r="H28" s="47">
        <f t="shared" si="4"/>
        <v>51</v>
      </c>
      <c r="I28" s="1"/>
      <c r="J28" s="1"/>
      <c r="K28" s="1"/>
      <c r="L28" s="1"/>
      <c r="M28" s="42">
        <f t="shared" ref="M28:W28" ca="1" si="5">SUM(M10:M44)</f>
        <v>612</v>
      </c>
      <c r="N28" s="42"/>
      <c r="O28" s="42">
        <f t="shared" ca="1" si="5"/>
        <v>828</v>
      </c>
      <c r="P28" s="42"/>
      <c r="Q28" s="54">
        <f t="shared" ca="1" si="5"/>
        <v>444</v>
      </c>
      <c r="R28" s="54"/>
      <c r="S28" s="1">
        <f t="shared" ca="1" si="5"/>
        <v>485</v>
      </c>
      <c r="T28" s="1"/>
      <c r="U28" s="42">
        <f t="shared" ca="1" si="5"/>
        <v>124</v>
      </c>
      <c r="V28" s="42"/>
      <c r="W28" s="42">
        <f t="shared" ca="1" si="5"/>
        <v>131</v>
      </c>
      <c r="X28" s="42"/>
      <c r="Y28" s="55"/>
      <c r="Z28" s="55"/>
      <c r="AA28" s="56"/>
      <c r="AB28" s="56"/>
      <c r="AC28" s="11">
        <f ca="1">SUM(AC10:AC44)</f>
        <v>2772</v>
      </c>
      <c r="AD28" s="11">
        <f t="shared" ca="1" si="1"/>
        <v>0</v>
      </c>
    </row>
    <row r="29" spans="1:31" s="11" customFormat="1" x14ac:dyDescent="0.25">
      <c r="A29" s="53"/>
      <c r="B29" s="1" t="s">
        <v>189</v>
      </c>
      <c r="C29" s="1"/>
      <c r="D29" s="1"/>
      <c r="E29" s="5">
        <f>F29+G29</f>
        <v>0</v>
      </c>
      <c r="F29" s="10">
        <v>0</v>
      </c>
      <c r="G29" s="2">
        <v>0</v>
      </c>
      <c r="H29" s="47">
        <f t="shared" si="4"/>
        <v>0</v>
      </c>
      <c r="I29" s="1">
        <v>0</v>
      </c>
      <c r="J29" s="1"/>
      <c r="K29" s="1"/>
      <c r="L29" s="1"/>
      <c r="M29" s="42"/>
      <c r="N29" s="42"/>
      <c r="O29" s="42"/>
      <c r="P29" s="42"/>
      <c r="Q29" s="54"/>
      <c r="R29" s="54"/>
      <c r="S29" s="1"/>
      <c r="T29" s="1"/>
      <c r="U29" s="42"/>
      <c r="V29" s="42"/>
      <c r="W29" s="42"/>
      <c r="X29" s="42"/>
      <c r="Y29" s="55"/>
      <c r="Z29" s="55"/>
      <c r="AA29" s="56"/>
      <c r="AB29" s="56"/>
      <c r="AC29" s="11">
        <f ca="1">SUM(AC28)</f>
        <v>0</v>
      </c>
      <c r="AD29" s="11">
        <f t="shared" ca="1" si="1"/>
        <v>0</v>
      </c>
    </row>
    <row r="30" spans="1:31" s="36" customFormat="1" x14ac:dyDescent="0.25">
      <c r="A30" s="34" t="s">
        <v>12</v>
      </c>
      <c r="B30" s="34" t="s">
        <v>11</v>
      </c>
      <c r="C30" s="77">
        <v>10</v>
      </c>
      <c r="D30" s="77">
        <v>4</v>
      </c>
      <c r="E30" s="35">
        <f t="shared" ref="E30:AB30" si="6">SUM(E31:E44)</f>
        <v>826</v>
      </c>
      <c r="F30" s="35">
        <f>SUM(F31:F44)</f>
        <v>28</v>
      </c>
      <c r="G30" s="35">
        <f t="shared" si="6"/>
        <v>798</v>
      </c>
      <c r="H30" s="35">
        <f t="shared" si="6"/>
        <v>344</v>
      </c>
      <c r="I30" s="35">
        <f t="shared" si="6"/>
        <v>454</v>
      </c>
      <c r="J30" s="35">
        <f t="shared" si="6"/>
        <v>0</v>
      </c>
      <c r="K30" s="79">
        <f t="shared" si="6"/>
        <v>30</v>
      </c>
      <c r="L30" s="35">
        <f t="shared" si="6"/>
        <v>24</v>
      </c>
      <c r="M30" s="35">
        <f t="shared" si="6"/>
        <v>68</v>
      </c>
      <c r="N30" s="35">
        <f t="shared" si="6"/>
        <v>0</v>
      </c>
      <c r="O30" s="35">
        <f t="shared" si="6"/>
        <v>94</v>
      </c>
      <c r="P30" s="35">
        <f t="shared" si="6"/>
        <v>12</v>
      </c>
      <c r="Q30" s="35">
        <f t="shared" si="6"/>
        <v>99</v>
      </c>
      <c r="R30" s="35">
        <f t="shared" si="6"/>
        <v>2</v>
      </c>
      <c r="S30" s="35">
        <f t="shared" si="6"/>
        <v>63</v>
      </c>
      <c r="T30" s="35">
        <f t="shared" si="6"/>
        <v>2</v>
      </c>
      <c r="U30" s="35">
        <f t="shared" si="6"/>
        <v>118</v>
      </c>
      <c r="V30" s="35">
        <f t="shared" si="6"/>
        <v>2</v>
      </c>
      <c r="W30" s="35">
        <f t="shared" si="6"/>
        <v>102</v>
      </c>
      <c r="X30" s="35">
        <f t="shared" si="6"/>
        <v>2</v>
      </c>
      <c r="Y30" s="35">
        <f t="shared" si="6"/>
        <v>126</v>
      </c>
      <c r="Z30" s="35">
        <f t="shared" si="6"/>
        <v>4</v>
      </c>
      <c r="AA30" s="35">
        <f t="shared" si="6"/>
        <v>128</v>
      </c>
      <c r="AB30" s="35">
        <f t="shared" si="6"/>
        <v>4</v>
      </c>
      <c r="AC30" s="36">
        <f>SUM(M30:AA30)</f>
        <v>822</v>
      </c>
      <c r="AD30" s="37">
        <f t="shared" si="1"/>
        <v>-4</v>
      </c>
      <c r="AE30" s="36" t="s">
        <v>181</v>
      </c>
    </row>
    <row r="31" spans="1:31" ht="31.5" x14ac:dyDescent="0.25">
      <c r="A31" s="4" t="s">
        <v>38</v>
      </c>
      <c r="B31" s="4" t="s">
        <v>190</v>
      </c>
      <c r="D31" s="16" t="s">
        <v>170</v>
      </c>
      <c r="E31" s="10">
        <f>SUM(F31:G31)</f>
        <v>56</v>
      </c>
      <c r="F31" s="10">
        <v>2</v>
      </c>
      <c r="G31" s="9">
        <v>54</v>
      </c>
      <c r="H31" s="47">
        <f t="shared" ref="H31:H34" si="7">G31-I31</f>
        <v>40</v>
      </c>
      <c r="I31" s="10">
        <v>14</v>
      </c>
      <c r="J31" s="50"/>
      <c r="K31" s="50">
        <v>10</v>
      </c>
      <c r="L31" s="50">
        <v>6</v>
      </c>
      <c r="M31" s="66"/>
      <c r="N31" s="66"/>
      <c r="O31" s="66"/>
      <c r="P31" s="66"/>
      <c r="Q31" s="10">
        <v>54</v>
      </c>
      <c r="R31" s="10">
        <v>2</v>
      </c>
      <c r="S31" s="10"/>
      <c r="T31" s="10"/>
      <c r="U31" s="66"/>
      <c r="V31" s="66"/>
      <c r="W31" s="66"/>
      <c r="X31" s="66"/>
      <c r="Y31" s="10"/>
      <c r="Z31" s="10"/>
      <c r="AA31" s="10"/>
      <c r="AB31" s="10"/>
      <c r="AC31" s="13">
        <f t="shared" ref="AC31:AC51" si="8">SUM(M31:AA31)</f>
        <v>56</v>
      </c>
      <c r="AD31" s="11">
        <f t="shared" si="1"/>
        <v>0</v>
      </c>
      <c r="AE31" s="13">
        <v>2</v>
      </c>
    </row>
    <row r="32" spans="1:31" ht="32.25" customHeight="1" x14ac:dyDescent="0.25">
      <c r="A32" s="4" t="s">
        <v>39</v>
      </c>
      <c r="B32" s="4" t="s">
        <v>105</v>
      </c>
      <c r="D32" s="16" t="s">
        <v>81</v>
      </c>
      <c r="E32" s="10">
        <f>SUM(F32:G32)</f>
        <v>74</v>
      </c>
      <c r="F32" s="10">
        <v>2</v>
      </c>
      <c r="G32" s="9">
        <v>72</v>
      </c>
      <c r="H32" s="47">
        <f>G32-I32</f>
        <v>56</v>
      </c>
      <c r="I32" s="10">
        <v>16</v>
      </c>
      <c r="J32" s="50"/>
      <c r="K32" s="50">
        <f>8+4</f>
        <v>12</v>
      </c>
      <c r="L32" s="50">
        <v>6</v>
      </c>
      <c r="M32" s="66"/>
      <c r="N32" s="66"/>
      <c r="O32" s="66"/>
      <c r="P32" s="66"/>
      <c r="Q32" s="10">
        <v>29</v>
      </c>
      <c r="R32" s="10"/>
      <c r="S32" s="10">
        <v>43</v>
      </c>
      <c r="T32" s="10">
        <v>2</v>
      </c>
      <c r="U32" s="66"/>
      <c r="V32" s="66"/>
      <c r="W32" s="66"/>
      <c r="X32" s="66"/>
      <c r="Y32" s="10"/>
      <c r="Z32" s="10"/>
      <c r="AA32" s="10"/>
      <c r="AB32" s="10"/>
      <c r="AC32" s="13">
        <f t="shared" si="8"/>
        <v>74</v>
      </c>
      <c r="AD32" s="11">
        <f t="shared" si="1"/>
        <v>0</v>
      </c>
      <c r="AE32" s="13">
        <v>2</v>
      </c>
    </row>
    <row r="33" spans="1:31" ht="32.25" customHeight="1" x14ac:dyDescent="0.25">
      <c r="A33" s="21" t="s">
        <v>40</v>
      </c>
      <c r="B33" s="21" t="s">
        <v>26</v>
      </c>
      <c r="C33" s="16" t="s">
        <v>169</v>
      </c>
      <c r="D33" s="16"/>
      <c r="E33" s="50">
        <f t="shared" ref="E33:E44" si="9">SUM(F33:G33)</f>
        <v>66</v>
      </c>
      <c r="F33" s="50">
        <v>12</v>
      </c>
      <c r="G33" s="9">
        <f>H33+I33</f>
        <v>54</v>
      </c>
      <c r="H33" s="49">
        <v>40</v>
      </c>
      <c r="I33" s="50">
        <v>14</v>
      </c>
      <c r="J33" s="10"/>
      <c r="K33" s="10"/>
      <c r="L33" s="10"/>
      <c r="M33" s="66">
        <v>34</v>
      </c>
      <c r="N33" s="66"/>
      <c r="O33" s="66">
        <v>20</v>
      </c>
      <c r="P33" s="66">
        <v>12</v>
      </c>
      <c r="Q33" s="10"/>
      <c r="R33" s="10"/>
      <c r="S33" s="10"/>
      <c r="T33" s="10"/>
      <c r="U33" s="66"/>
      <c r="V33" s="66"/>
      <c r="W33" s="66"/>
      <c r="X33" s="66"/>
      <c r="Y33" s="10"/>
      <c r="Z33" s="10"/>
      <c r="AA33" s="10"/>
      <c r="AB33" s="10"/>
      <c r="AC33" s="13">
        <f t="shared" si="8"/>
        <v>66</v>
      </c>
      <c r="AD33" s="11">
        <f t="shared" si="1"/>
        <v>0</v>
      </c>
      <c r="AE33" s="13">
        <v>0</v>
      </c>
    </row>
    <row r="34" spans="1:31" ht="31.5" x14ac:dyDescent="0.25">
      <c r="A34" s="4" t="s">
        <v>41</v>
      </c>
      <c r="B34" s="4" t="s">
        <v>27</v>
      </c>
      <c r="C34" s="16" t="s">
        <v>130</v>
      </c>
      <c r="D34" s="16"/>
      <c r="E34" s="50">
        <f t="shared" si="9"/>
        <v>46</v>
      </c>
      <c r="F34" s="50">
        <v>2</v>
      </c>
      <c r="G34" s="9">
        <v>44</v>
      </c>
      <c r="H34" s="49">
        <f t="shared" si="7"/>
        <v>32</v>
      </c>
      <c r="I34" s="50">
        <v>12</v>
      </c>
      <c r="J34" s="10"/>
      <c r="K34" s="10"/>
      <c r="L34" s="10"/>
      <c r="M34" s="68"/>
      <c r="N34" s="68"/>
      <c r="O34" s="66"/>
      <c r="P34" s="66"/>
      <c r="Q34" s="10"/>
      <c r="R34" s="10"/>
      <c r="S34" s="10"/>
      <c r="T34" s="10"/>
      <c r="U34" s="66"/>
      <c r="V34" s="66"/>
      <c r="W34" s="66"/>
      <c r="X34" s="66"/>
      <c r="Y34" s="10">
        <v>44</v>
      </c>
      <c r="Z34" s="10">
        <v>2</v>
      </c>
      <c r="AA34" s="10"/>
      <c r="AB34" s="10"/>
      <c r="AC34" s="13">
        <f t="shared" si="8"/>
        <v>46</v>
      </c>
      <c r="AD34" s="11">
        <f t="shared" si="1"/>
        <v>0</v>
      </c>
      <c r="AE34" s="13">
        <v>2</v>
      </c>
    </row>
    <row r="35" spans="1:31" ht="21" customHeight="1" x14ac:dyDescent="0.25">
      <c r="A35" s="22" t="s">
        <v>42</v>
      </c>
      <c r="B35" s="22" t="s">
        <v>106</v>
      </c>
      <c r="D35" s="16" t="s">
        <v>171</v>
      </c>
      <c r="E35" s="50">
        <f t="shared" si="9"/>
        <v>36</v>
      </c>
      <c r="F35" s="50">
        <v>2</v>
      </c>
      <c r="G35" s="9">
        <f>H35+I35</f>
        <v>34</v>
      </c>
      <c r="H35" s="49">
        <v>22</v>
      </c>
      <c r="I35" s="50">
        <v>12</v>
      </c>
      <c r="J35" s="10"/>
      <c r="K35" s="10">
        <v>6</v>
      </c>
      <c r="L35" s="10">
        <v>6</v>
      </c>
      <c r="M35" s="68"/>
      <c r="N35" s="68"/>
      <c r="O35" s="66"/>
      <c r="P35" s="66"/>
      <c r="Q35" s="10"/>
      <c r="R35" s="10"/>
      <c r="S35" s="10"/>
      <c r="T35" s="10"/>
      <c r="U35" s="66">
        <v>34</v>
      </c>
      <c r="V35" s="66">
        <v>2</v>
      </c>
      <c r="W35" s="66"/>
      <c r="X35" s="66"/>
      <c r="Y35" s="10"/>
      <c r="Z35" s="10"/>
      <c r="AA35" s="10"/>
      <c r="AB35" s="10"/>
      <c r="AC35" s="13">
        <f t="shared" si="8"/>
        <v>36</v>
      </c>
      <c r="AD35" s="11">
        <f t="shared" si="1"/>
        <v>0</v>
      </c>
      <c r="AE35" s="13">
        <v>0</v>
      </c>
    </row>
    <row r="36" spans="1:31" ht="23.25" customHeight="1" x14ac:dyDescent="0.25">
      <c r="A36" s="22" t="s">
        <v>107</v>
      </c>
      <c r="B36" s="22" t="s">
        <v>92</v>
      </c>
      <c r="C36" s="16" t="s">
        <v>86</v>
      </c>
      <c r="D36" s="16"/>
      <c r="E36" s="50">
        <f t="shared" si="9"/>
        <v>36</v>
      </c>
      <c r="F36" s="50"/>
      <c r="G36" s="9">
        <f t="shared" ref="G36:G37" si="10">H36+I36</f>
        <v>36</v>
      </c>
      <c r="H36" s="49">
        <v>26</v>
      </c>
      <c r="I36" s="50">
        <v>10</v>
      </c>
      <c r="J36" s="10"/>
      <c r="K36" s="10"/>
      <c r="L36" s="10"/>
      <c r="M36" s="68"/>
      <c r="N36" s="68"/>
      <c r="O36" s="66">
        <v>36</v>
      </c>
      <c r="P36" s="66"/>
      <c r="Q36" s="10"/>
      <c r="R36" s="10"/>
      <c r="S36" s="10"/>
      <c r="T36" s="10"/>
      <c r="U36" s="66"/>
      <c r="V36" s="66"/>
      <c r="W36" s="66"/>
      <c r="X36" s="66"/>
      <c r="Y36" s="10"/>
      <c r="Z36" s="10"/>
      <c r="AA36" s="10"/>
      <c r="AB36" s="10"/>
      <c r="AC36" s="13">
        <f t="shared" si="8"/>
        <v>36</v>
      </c>
      <c r="AD36" s="11">
        <f t="shared" si="1"/>
        <v>0</v>
      </c>
      <c r="AE36" s="13">
        <v>0</v>
      </c>
    </row>
    <row r="37" spans="1:31" ht="31.5" x14ac:dyDescent="0.25">
      <c r="A37" s="23" t="s">
        <v>108</v>
      </c>
      <c r="B37" s="22" t="s">
        <v>93</v>
      </c>
      <c r="C37" s="16" t="s">
        <v>163</v>
      </c>
      <c r="D37" s="16"/>
      <c r="E37" s="10">
        <f t="shared" si="9"/>
        <v>128</v>
      </c>
      <c r="F37" s="10">
        <v>4</v>
      </c>
      <c r="G37" s="9">
        <f t="shared" si="10"/>
        <v>124</v>
      </c>
      <c r="H37" s="47">
        <v>0</v>
      </c>
      <c r="I37" s="10">
        <v>124</v>
      </c>
      <c r="J37" s="10"/>
      <c r="K37" s="10"/>
      <c r="L37" s="10"/>
      <c r="M37" s="68"/>
      <c r="N37" s="68"/>
      <c r="O37" s="66"/>
      <c r="P37" s="66"/>
      <c r="Q37" s="10"/>
      <c r="R37" s="10"/>
      <c r="S37" s="10"/>
      <c r="T37" s="10"/>
      <c r="U37" s="66">
        <v>36</v>
      </c>
      <c r="V37" s="66"/>
      <c r="W37" s="66">
        <v>38</v>
      </c>
      <c r="X37" s="66">
        <v>2</v>
      </c>
      <c r="Y37" s="10">
        <v>50</v>
      </c>
      <c r="Z37" s="10">
        <v>2</v>
      </c>
      <c r="AA37" s="10"/>
      <c r="AB37" s="10"/>
      <c r="AC37" s="13">
        <f t="shared" si="8"/>
        <v>128</v>
      </c>
      <c r="AD37" s="11">
        <f t="shared" si="1"/>
        <v>0</v>
      </c>
      <c r="AE37" s="13">
        <v>4</v>
      </c>
    </row>
    <row r="38" spans="1:31" x14ac:dyDescent="0.25">
      <c r="A38" s="22" t="s">
        <v>109</v>
      </c>
      <c r="B38" s="22" t="s">
        <v>20</v>
      </c>
      <c r="C38" s="16" t="s">
        <v>82</v>
      </c>
      <c r="D38" s="16"/>
      <c r="E38" s="10">
        <f t="shared" si="9"/>
        <v>36</v>
      </c>
      <c r="F38" s="10"/>
      <c r="G38" s="9">
        <f>H38+I38</f>
        <v>36</v>
      </c>
      <c r="H38" s="47">
        <v>18</v>
      </c>
      <c r="I38" s="10">
        <v>18</v>
      </c>
      <c r="J38" s="10"/>
      <c r="K38" s="10"/>
      <c r="L38" s="10"/>
      <c r="M38" s="68"/>
      <c r="N38" s="68"/>
      <c r="O38" s="66"/>
      <c r="P38" s="66"/>
      <c r="Q38" s="10">
        <v>16</v>
      </c>
      <c r="R38" s="10"/>
      <c r="S38" s="10">
        <v>20</v>
      </c>
      <c r="T38" s="10"/>
      <c r="U38" s="66"/>
      <c r="V38" s="66"/>
      <c r="W38" s="66"/>
      <c r="X38" s="66"/>
      <c r="Y38" s="10"/>
      <c r="Z38" s="10"/>
      <c r="AA38" s="10"/>
      <c r="AB38" s="10"/>
      <c r="AC38" s="13">
        <f t="shared" si="8"/>
        <v>36</v>
      </c>
      <c r="AD38" s="11">
        <f t="shared" si="1"/>
        <v>0</v>
      </c>
      <c r="AE38" s="13">
        <v>2</v>
      </c>
    </row>
    <row r="39" spans="1:31" x14ac:dyDescent="0.25">
      <c r="A39" s="22" t="s">
        <v>110</v>
      </c>
      <c r="B39" s="22" t="s">
        <v>8</v>
      </c>
      <c r="C39" s="16" t="s">
        <v>168</v>
      </c>
      <c r="D39" s="16"/>
      <c r="E39" s="10">
        <f t="shared" si="9"/>
        <v>40</v>
      </c>
      <c r="F39" s="10">
        <v>0</v>
      </c>
      <c r="G39" s="9">
        <f>H39+I39</f>
        <v>40</v>
      </c>
      <c r="H39" s="47">
        <v>0</v>
      </c>
      <c r="I39" s="10">
        <v>40</v>
      </c>
      <c r="J39" s="10"/>
      <c r="K39" s="10"/>
      <c r="L39" s="10"/>
      <c r="M39" s="68"/>
      <c r="N39" s="68"/>
      <c r="O39" s="66"/>
      <c r="P39" s="66"/>
      <c r="Q39" s="10"/>
      <c r="R39" s="10"/>
      <c r="S39" s="10"/>
      <c r="T39" s="10"/>
      <c r="U39" s="66">
        <v>18</v>
      </c>
      <c r="V39" s="66"/>
      <c r="W39" s="66">
        <v>22</v>
      </c>
      <c r="X39" s="66"/>
      <c r="Y39" s="10"/>
      <c r="Z39" s="10"/>
      <c r="AA39" s="10"/>
      <c r="AB39" s="10"/>
      <c r="AC39" s="13">
        <f t="shared" si="8"/>
        <v>40</v>
      </c>
      <c r="AD39" s="11">
        <f t="shared" si="1"/>
        <v>0</v>
      </c>
      <c r="AE39" s="13">
        <v>0</v>
      </c>
    </row>
    <row r="40" spans="1:31" ht="31.5" x14ac:dyDescent="0.25">
      <c r="A40" s="22" t="s">
        <v>111</v>
      </c>
      <c r="B40" s="22" t="s">
        <v>112</v>
      </c>
      <c r="C40" s="16" t="s">
        <v>131</v>
      </c>
      <c r="D40" s="16"/>
      <c r="E40" s="10">
        <f t="shared" si="9"/>
        <v>50</v>
      </c>
      <c r="F40" s="10">
        <v>2</v>
      </c>
      <c r="G40" s="9">
        <v>48</v>
      </c>
      <c r="H40" s="47">
        <f t="shared" ref="H40:H44" si="11">G40-I40</f>
        <v>16</v>
      </c>
      <c r="I40" s="10">
        <v>32</v>
      </c>
      <c r="J40" s="10"/>
      <c r="K40" s="10"/>
      <c r="L40" s="10"/>
      <c r="M40" s="68"/>
      <c r="N40" s="68"/>
      <c r="O40" s="66"/>
      <c r="P40" s="66"/>
      <c r="Q40" s="10"/>
      <c r="R40" s="10"/>
      <c r="S40" s="10"/>
      <c r="T40" s="10"/>
      <c r="U40" s="66"/>
      <c r="V40" s="66"/>
      <c r="W40" s="66"/>
      <c r="X40" s="66"/>
      <c r="Y40" s="10"/>
      <c r="Z40" s="10"/>
      <c r="AA40" s="10">
        <v>48</v>
      </c>
      <c r="AB40" s="10">
        <v>2</v>
      </c>
      <c r="AC40" s="13">
        <f t="shared" si="8"/>
        <v>48</v>
      </c>
      <c r="AD40" s="11">
        <f t="shared" si="1"/>
        <v>-2</v>
      </c>
      <c r="AE40" s="13">
        <v>2</v>
      </c>
    </row>
    <row r="41" spans="1:31" x14ac:dyDescent="0.25">
      <c r="A41" s="22" t="s">
        <v>113</v>
      </c>
      <c r="B41" s="22" t="s">
        <v>102</v>
      </c>
      <c r="D41" s="16" t="s">
        <v>172</v>
      </c>
      <c r="E41" s="10">
        <f t="shared" si="9"/>
        <v>50</v>
      </c>
      <c r="F41" s="10">
        <v>2</v>
      </c>
      <c r="G41" s="9">
        <v>48</v>
      </c>
      <c r="H41" s="47">
        <f t="shared" si="11"/>
        <v>28</v>
      </c>
      <c r="I41" s="10">
        <v>20</v>
      </c>
      <c r="J41" s="10"/>
      <c r="K41" s="10">
        <v>2</v>
      </c>
      <c r="L41" s="10">
        <v>6</v>
      </c>
      <c r="M41" s="68"/>
      <c r="N41" s="68"/>
      <c r="O41" s="66"/>
      <c r="P41" s="66"/>
      <c r="Q41" s="10"/>
      <c r="R41" s="10"/>
      <c r="S41" s="10"/>
      <c r="T41" s="10"/>
      <c r="U41" s="66"/>
      <c r="V41" s="66"/>
      <c r="W41" s="66"/>
      <c r="X41" s="66"/>
      <c r="Y41" s="10"/>
      <c r="Z41" s="10"/>
      <c r="AA41" s="10">
        <v>48</v>
      </c>
      <c r="AB41" s="10">
        <v>2</v>
      </c>
      <c r="AC41" s="13">
        <f t="shared" si="8"/>
        <v>48</v>
      </c>
      <c r="AD41" s="11">
        <f t="shared" si="1"/>
        <v>-2</v>
      </c>
      <c r="AE41" s="13">
        <v>2</v>
      </c>
    </row>
    <row r="42" spans="1:31" s="11" customFormat="1" x14ac:dyDescent="0.25">
      <c r="A42" s="1" t="s">
        <v>156</v>
      </c>
      <c r="B42" s="1" t="s">
        <v>133</v>
      </c>
      <c r="C42" s="16" t="s">
        <v>86</v>
      </c>
      <c r="D42" s="16"/>
      <c r="E42" s="10">
        <f t="shared" si="9"/>
        <v>72</v>
      </c>
      <c r="F42" s="10">
        <v>0</v>
      </c>
      <c r="G42" s="47">
        <v>72</v>
      </c>
      <c r="H42" s="47">
        <f t="shared" si="11"/>
        <v>4</v>
      </c>
      <c r="I42" s="1">
        <v>68</v>
      </c>
      <c r="J42" s="1"/>
      <c r="K42" s="1"/>
      <c r="L42" s="1"/>
      <c r="M42" s="66">
        <v>34</v>
      </c>
      <c r="N42" s="66"/>
      <c r="O42" s="66">
        <v>38</v>
      </c>
      <c r="P42" s="66"/>
      <c r="Q42" s="9"/>
      <c r="R42" s="9"/>
      <c r="S42" s="10"/>
      <c r="T42" s="10"/>
      <c r="U42" s="66"/>
      <c r="V42" s="66"/>
      <c r="W42" s="66"/>
      <c r="X42" s="66"/>
      <c r="Y42" s="10"/>
      <c r="Z42" s="10"/>
      <c r="AA42" s="10"/>
      <c r="AB42" s="10"/>
      <c r="AC42" s="11">
        <f t="shared" si="8"/>
        <v>72</v>
      </c>
      <c r="AD42" s="11">
        <f t="shared" si="1"/>
        <v>0</v>
      </c>
      <c r="AE42" s="11">
        <v>0</v>
      </c>
    </row>
    <row r="43" spans="1:31" s="11" customFormat="1" x14ac:dyDescent="0.25">
      <c r="A43" s="1" t="s">
        <v>157</v>
      </c>
      <c r="B43" s="1" t="s">
        <v>134</v>
      </c>
      <c r="C43" s="16" t="s">
        <v>84</v>
      </c>
      <c r="D43" s="16"/>
      <c r="E43" s="10">
        <f t="shared" si="9"/>
        <v>72</v>
      </c>
      <c r="F43" s="10">
        <v>0</v>
      </c>
      <c r="G43" s="47">
        <v>72</v>
      </c>
      <c r="H43" s="47">
        <f t="shared" si="11"/>
        <v>4</v>
      </c>
      <c r="I43" s="1">
        <v>68</v>
      </c>
      <c r="J43" s="1"/>
      <c r="K43" s="1"/>
      <c r="L43" s="1"/>
      <c r="M43" s="66"/>
      <c r="N43" s="66"/>
      <c r="O43" s="66"/>
      <c r="P43" s="66"/>
      <c r="Q43" s="9"/>
      <c r="R43" s="9"/>
      <c r="S43" s="10"/>
      <c r="T43" s="10"/>
      <c r="U43" s="66">
        <v>30</v>
      </c>
      <c r="V43" s="66"/>
      <c r="W43" s="66">
        <v>42</v>
      </c>
      <c r="X43" s="66"/>
      <c r="Y43" s="10"/>
      <c r="Z43" s="10"/>
      <c r="AA43" s="10"/>
      <c r="AB43" s="10"/>
      <c r="AC43" s="11">
        <f t="shared" si="8"/>
        <v>72</v>
      </c>
      <c r="AD43" s="11">
        <f t="shared" si="1"/>
        <v>0</v>
      </c>
      <c r="AE43" s="11">
        <v>0</v>
      </c>
    </row>
    <row r="44" spans="1:31" s="11" customFormat="1" x14ac:dyDescent="0.25">
      <c r="A44" s="1" t="s">
        <v>158</v>
      </c>
      <c r="B44" s="1" t="s">
        <v>136</v>
      </c>
      <c r="C44" s="16" t="s">
        <v>167</v>
      </c>
      <c r="D44" s="16"/>
      <c r="E44" s="10">
        <f t="shared" si="9"/>
        <v>64</v>
      </c>
      <c r="F44" s="10">
        <v>0</v>
      </c>
      <c r="G44" s="47">
        <f>M44+O44+Q44+S44+U44+W44+Y44+AA44</f>
        <v>64</v>
      </c>
      <c r="H44" s="47">
        <f t="shared" si="11"/>
        <v>58</v>
      </c>
      <c r="I44" s="1">
        <v>6</v>
      </c>
      <c r="J44" s="1"/>
      <c r="K44" s="1"/>
      <c r="L44" s="1"/>
      <c r="M44" s="69"/>
      <c r="N44" s="69"/>
      <c r="O44" s="69"/>
      <c r="P44" s="69"/>
      <c r="Q44" s="57"/>
      <c r="R44" s="57"/>
      <c r="S44" s="6"/>
      <c r="T44" s="6"/>
      <c r="U44" s="69"/>
      <c r="V44" s="69"/>
      <c r="W44" s="69"/>
      <c r="X44" s="69"/>
      <c r="Y44" s="10">
        <v>32</v>
      </c>
      <c r="Z44" s="10"/>
      <c r="AA44" s="10">
        <v>32</v>
      </c>
      <c r="AB44" s="10"/>
      <c r="AC44" s="11">
        <f t="shared" si="8"/>
        <v>64</v>
      </c>
      <c r="AD44" s="11">
        <f t="shared" si="1"/>
        <v>0</v>
      </c>
      <c r="AE44" s="11">
        <v>0</v>
      </c>
    </row>
    <row r="45" spans="1:31" s="36" customFormat="1" x14ac:dyDescent="0.25">
      <c r="A45" s="38" t="s">
        <v>13</v>
      </c>
      <c r="B45" s="38" t="s">
        <v>15</v>
      </c>
      <c r="C45" s="35">
        <f t="shared" ref="C45:D45" si="12">C47+C53+C59++C65+C71</f>
        <v>12</v>
      </c>
      <c r="D45" s="35">
        <f t="shared" si="12"/>
        <v>9</v>
      </c>
      <c r="E45" s="35">
        <f>E47+E53+E59++E65+E71</f>
        <v>2634</v>
      </c>
      <c r="F45" s="35">
        <f t="shared" ref="F45:I45" si="13">F47+F53+F59++F65+F71</f>
        <v>20</v>
      </c>
      <c r="G45" s="35">
        <f t="shared" si="13"/>
        <v>2614</v>
      </c>
      <c r="H45" s="35">
        <f t="shared" si="13"/>
        <v>486</v>
      </c>
      <c r="I45" s="35">
        <f t="shared" si="13"/>
        <v>292</v>
      </c>
      <c r="J45" s="35">
        <f>J47+J53+J59++J65+J71</f>
        <v>1836</v>
      </c>
      <c r="K45" s="79">
        <f>K47+K53+K59+K65+K71</f>
        <v>82</v>
      </c>
      <c r="L45" s="35">
        <f>L47+L53+L59+L65+L71</f>
        <v>54</v>
      </c>
      <c r="M45" s="35">
        <f>M47+M53+M59++M65+M71</f>
        <v>0</v>
      </c>
      <c r="N45" s="35">
        <f t="shared" ref="N45:AB45" si="14">N47+N53+N59++N65+N71</f>
        <v>0</v>
      </c>
      <c r="O45" s="35">
        <f t="shared" si="14"/>
        <v>70</v>
      </c>
      <c r="P45" s="35">
        <f t="shared" si="14"/>
        <v>8</v>
      </c>
      <c r="Q45" s="35">
        <f t="shared" si="14"/>
        <v>225</v>
      </c>
      <c r="R45" s="35">
        <f t="shared" si="14"/>
        <v>2</v>
      </c>
      <c r="S45" s="35">
        <f t="shared" si="14"/>
        <v>426</v>
      </c>
      <c r="T45" s="35">
        <f t="shared" si="14"/>
        <v>4</v>
      </c>
      <c r="U45" s="35">
        <f t="shared" si="14"/>
        <v>356</v>
      </c>
      <c r="V45" s="35">
        <f t="shared" si="14"/>
        <v>0</v>
      </c>
      <c r="W45" s="35">
        <f t="shared" si="14"/>
        <v>581</v>
      </c>
      <c r="X45" s="35">
        <f t="shared" si="14"/>
        <v>0</v>
      </c>
      <c r="Y45" s="35">
        <f t="shared" si="14"/>
        <v>410</v>
      </c>
      <c r="Z45" s="35">
        <f t="shared" si="14"/>
        <v>2</v>
      </c>
      <c r="AA45" s="35">
        <f t="shared" si="14"/>
        <v>546</v>
      </c>
      <c r="AB45" s="35">
        <f t="shared" si="14"/>
        <v>4</v>
      </c>
      <c r="AC45" s="36">
        <f t="shared" si="8"/>
        <v>2630</v>
      </c>
      <c r="AD45" s="37">
        <f t="shared" si="1"/>
        <v>-4</v>
      </c>
    </row>
    <row r="46" spans="1:31" x14ac:dyDescent="0.25">
      <c r="A46" s="19"/>
      <c r="B46" s="19" t="s">
        <v>147</v>
      </c>
      <c r="C46" s="24"/>
      <c r="D46" s="24"/>
      <c r="E46" s="44"/>
      <c r="F46" s="44"/>
      <c r="G46" s="44"/>
      <c r="H46" s="47"/>
      <c r="I46" s="44"/>
      <c r="J46" s="44"/>
      <c r="K46" s="44"/>
      <c r="L46" s="44"/>
      <c r="M46" s="70"/>
      <c r="N46" s="70"/>
      <c r="O46" s="70"/>
      <c r="P46" s="70"/>
      <c r="Q46" s="44"/>
      <c r="R46" s="44"/>
      <c r="S46" s="44"/>
      <c r="T46" s="44"/>
      <c r="U46" s="70"/>
      <c r="V46" s="70"/>
      <c r="W46" s="70"/>
      <c r="X46" s="70"/>
      <c r="Y46" s="44"/>
      <c r="Z46" s="44"/>
      <c r="AA46" s="44"/>
      <c r="AB46" s="44"/>
      <c r="AC46" s="13">
        <f t="shared" si="8"/>
        <v>0</v>
      </c>
      <c r="AD46" s="11"/>
    </row>
    <row r="47" spans="1:31" s="36" customFormat="1" ht="51.75" customHeight="1" x14ac:dyDescent="0.25">
      <c r="A47" s="39" t="s">
        <v>24</v>
      </c>
      <c r="B47" s="39" t="s">
        <v>114</v>
      </c>
      <c r="C47" s="76">
        <v>4</v>
      </c>
      <c r="D47" s="76">
        <v>1</v>
      </c>
      <c r="E47" s="40">
        <f>SUM(E48:E52)</f>
        <v>386</v>
      </c>
      <c r="F47" s="40">
        <f>SUM(F48:F52)</f>
        <v>10</v>
      </c>
      <c r="G47" s="40">
        <f>SUM(G48:G52)</f>
        <v>376</v>
      </c>
      <c r="H47" s="40">
        <f>SUM(H48:H52)</f>
        <v>74</v>
      </c>
      <c r="I47" s="40">
        <f>SUM(I48:I52)</f>
        <v>50</v>
      </c>
      <c r="J47" s="40">
        <f t="shared" ref="J47:AB47" si="15">SUM(J48:J52)</f>
        <v>252</v>
      </c>
      <c r="K47" s="31">
        <f>K52</f>
        <v>3</v>
      </c>
      <c r="L47" s="40">
        <f t="shared" si="15"/>
        <v>6</v>
      </c>
      <c r="M47" s="40">
        <f t="shared" si="15"/>
        <v>0</v>
      </c>
      <c r="N47" s="40">
        <f t="shared" si="15"/>
        <v>0</v>
      </c>
      <c r="O47" s="40">
        <f t="shared" si="15"/>
        <v>70</v>
      </c>
      <c r="P47" s="40">
        <f t="shared" si="15"/>
        <v>8</v>
      </c>
      <c r="Q47" s="40">
        <f t="shared" si="15"/>
        <v>114</v>
      </c>
      <c r="R47" s="40">
        <f t="shared" si="15"/>
        <v>0</v>
      </c>
      <c r="S47" s="40">
        <f t="shared" si="15"/>
        <v>192</v>
      </c>
      <c r="T47" s="40">
        <f>SUM(T48:T52)</f>
        <v>2</v>
      </c>
      <c r="U47" s="40">
        <f t="shared" si="15"/>
        <v>0</v>
      </c>
      <c r="V47" s="40">
        <f t="shared" si="15"/>
        <v>0</v>
      </c>
      <c r="W47" s="40">
        <f t="shared" si="15"/>
        <v>0</v>
      </c>
      <c r="X47" s="40">
        <f t="shared" si="15"/>
        <v>0</v>
      </c>
      <c r="Y47" s="40">
        <f t="shared" si="15"/>
        <v>0</v>
      </c>
      <c r="Z47" s="40">
        <f t="shared" si="15"/>
        <v>0</v>
      </c>
      <c r="AA47" s="40">
        <f t="shared" si="15"/>
        <v>0</v>
      </c>
      <c r="AB47" s="40">
        <f t="shared" si="15"/>
        <v>0</v>
      </c>
      <c r="AC47" s="36">
        <f t="shared" si="8"/>
        <v>386</v>
      </c>
      <c r="AD47" s="37">
        <f>AC47-E47</f>
        <v>0</v>
      </c>
    </row>
    <row r="48" spans="1:31" ht="47.25" x14ac:dyDescent="0.25">
      <c r="A48" s="3" t="s">
        <v>55</v>
      </c>
      <c r="B48" s="3" t="s">
        <v>94</v>
      </c>
      <c r="C48" s="16" t="s">
        <v>86</v>
      </c>
      <c r="D48" s="16"/>
      <c r="E48" s="83">
        <f t="shared" ref="E48:E49" si="16">SUM(F48:G48)</f>
        <v>42</v>
      </c>
      <c r="F48" s="50">
        <v>8</v>
      </c>
      <c r="G48" s="9">
        <f>H48+I48</f>
        <v>34</v>
      </c>
      <c r="H48" s="49">
        <v>15</v>
      </c>
      <c r="I48" s="50">
        <v>19</v>
      </c>
      <c r="J48" s="50"/>
      <c r="K48" s="50"/>
      <c r="L48" s="50"/>
      <c r="M48" s="66"/>
      <c r="N48" s="66"/>
      <c r="O48" s="66">
        <v>34</v>
      </c>
      <c r="P48" s="66">
        <v>8</v>
      </c>
      <c r="Q48" s="10"/>
      <c r="R48" s="10"/>
      <c r="S48" s="10"/>
      <c r="T48" s="10"/>
      <c r="U48" s="66"/>
      <c r="V48" s="66"/>
      <c r="W48" s="42"/>
      <c r="X48" s="42"/>
      <c r="Y48" s="55"/>
      <c r="Z48" s="55"/>
      <c r="AA48" s="56"/>
      <c r="AB48" s="56"/>
      <c r="AC48" s="13">
        <f t="shared" si="8"/>
        <v>42</v>
      </c>
      <c r="AD48" s="11">
        <f>AC48-E48</f>
        <v>0</v>
      </c>
      <c r="AE48" s="13">
        <v>0</v>
      </c>
    </row>
    <row r="49" spans="1:31" ht="31.5" x14ac:dyDescent="0.25">
      <c r="A49" s="3" t="s">
        <v>115</v>
      </c>
      <c r="B49" s="3" t="s">
        <v>95</v>
      </c>
      <c r="C49" s="16" t="s">
        <v>82</v>
      </c>
      <c r="D49" s="16"/>
      <c r="E49" s="83">
        <f t="shared" si="16"/>
        <v>92</v>
      </c>
      <c r="F49" s="50">
        <v>2</v>
      </c>
      <c r="G49" s="9">
        <v>90</v>
      </c>
      <c r="H49" s="49">
        <f>G49-I49</f>
        <v>59</v>
      </c>
      <c r="I49" s="50">
        <v>31</v>
      </c>
      <c r="J49" s="50"/>
      <c r="K49" s="50"/>
      <c r="L49" s="50"/>
      <c r="M49" s="66"/>
      <c r="N49" s="66"/>
      <c r="O49" s="66"/>
      <c r="P49" s="66"/>
      <c r="Q49" s="10">
        <v>42</v>
      </c>
      <c r="R49" s="10"/>
      <c r="S49" s="10">
        <v>48</v>
      </c>
      <c r="T49" s="10">
        <v>2</v>
      </c>
      <c r="U49" s="66"/>
      <c r="V49" s="66"/>
      <c r="W49" s="42"/>
      <c r="X49" s="42"/>
      <c r="Y49" s="55"/>
      <c r="Z49" s="55"/>
      <c r="AA49" s="56"/>
      <c r="AB49" s="56"/>
      <c r="AC49" s="13">
        <f t="shared" si="8"/>
        <v>92</v>
      </c>
      <c r="AD49" s="11">
        <f>AC49-E49</f>
        <v>0</v>
      </c>
      <c r="AE49" s="13">
        <v>2</v>
      </c>
    </row>
    <row r="50" spans="1:31" x14ac:dyDescent="0.25">
      <c r="A50" s="3" t="s">
        <v>96</v>
      </c>
      <c r="B50" s="3" t="s">
        <v>43</v>
      </c>
      <c r="C50" s="16" t="s">
        <v>82</v>
      </c>
      <c r="D50" s="16"/>
      <c r="E50" s="50">
        <v>108</v>
      </c>
      <c r="F50" s="50"/>
      <c r="G50" s="9">
        <v>108</v>
      </c>
      <c r="H50" s="49"/>
      <c r="I50" s="50"/>
      <c r="J50" s="50">
        <v>108</v>
      </c>
      <c r="K50" s="50"/>
      <c r="L50" s="50"/>
      <c r="M50" s="66"/>
      <c r="N50" s="66"/>
      <c r="O50" s="66">
        <v>36</v>
      </c>
      <c r="P50" s="66"/>
      <c r="Q50" s="10">
        <v>36</v>
      </c>
      <c r="R50" s="10"/>
      <c r="S50" s="10">
        <v>36</v>
      </c>
      <c r="T50" s="10"/>
      <c r="U50" s="66"/>
      <c r="V50" s="66"/>
      <c r="W50" s="42"/>
      <c r="X50" s="42"/>
      <c r="Y50" s="55"/>
      <c r="Z50" s="55"/>
      <c r="AA50" s="56"/>
      <c r="AB50" s="56"/>
      <c r="AC50" s="13">
        <f t="shared" si="8"/>
        <v>108</v>
      </c>
      <c r="AD50" s="11">
        <f>AC50-E50</f>
        <v>0</v>
      </c>
    </row>
    <row r="51" spans="1:31" x14ac:dyDescent="0.25">
      <c r="A51" s="3" t="s">
        <v>116</v>
      </c>
      <c r="B51" s="3" t="s">
        <v>44</v>
      </c>
      <c r="C51" s="25" t="s">
        <v>164</v>
      </c>
      <c r="D51" s="25"/>
      <c r="E51" s="50">
        <v>144</v>
      </c>
      <c r="F51" s="50"/>
      <c r="G51" s="9">
        <v>144</v>
      </c>
      <c r="H51" s="49"/>
      <c r="I51" s="50"/>
      <c r="J51" s="50">
        <v>144</v>
      </c>
      <c r="K51" s="50"/>
      <c r="L51" s="50"/>
      <c r="M51" s="66"/>
      <c r="N51" s="66"/>
      <c r="O51" s="66"/>
      <c r="P51" s="66"/>
      <c r="Q51" s="10">
        <v>36</v>
      </c>
      <c r="R51" s="10"/>
      <c r="S51" s="10">
        <v>108</v>
      </c>
      <c r="T51" s="10"/>
      <c r="U51" s="66"/>
      <c r="V51" s="66"/>
      <c r="W51" s="42"/>
      <c r="X51" s="42"/>
      <c r="Y51" s="55"/>
      <c r="Z51" s="55"/>
      <c r="AA51" s="56"/>
      <c r="AB51" s="56"/>
      <c r="AC51" s="13">
        <f t="shared" si="8"/>
        <v>144</v>
      </c>
      <c r="AD51" s="11">
        <f>AC51-E51</f>
        <v>0</v>
      </c>
    </row>
    <row r="52" spans="1:31" x14ac:dyDescent="0.25">
      <c r="A52" s="3"/>
      <c r="B52" s="3" t="s">
        <v>182</v>
      </c>
      <c r="C52" s="25"/>
      <c r="D52" s="25" t="s">
        <v>81</v>
      </c>
      <c r="E52" s="50"/>
      <c r="F52" s="50"/>
      <c r="G52" s="9"/>
      <c r="H52" s="49"/>
      <c r="I52" s="50"/>
      <c r="J52" s="50"/>
      <c r="K52" s="31">
        <v>3</v>
      </c>
      <c r="L52" s="31">
        <v>6</v>
      </c>
      <c r="M52" s="66"/>
      <c r="N52" s="66"/>
      <c r="O52" s="66"/>
      <c r="P52" s="66"/>
      <c r="Q52" s="10"/>
      <c r="R52" s="10"/>
      <c r="S52" s="10"/>
      <c r="T52" s="10"/>
      <c r="U52" s="66"/>
      <c r="V52" s="66"/>
      <c r="W52" s="42"/>
      <c r="X52" s="42"/>
      <c r="Y52" s="55"/>
      <c r="Z52" s="55"/>
      <c r="AA52" s="56"/>
      <c r="AB52" s="56"/>
      <c r="AD52" s="11"/>
    </row>
    <row r="53" spans="1:31" s="36" customFormat="1" ht="47.25" x14ac:dyDescent="0.25">
      <c r="A53" s="39" t="s">
        <v>28</v>
      </c>
      <c r="B53" s="39" t="s">
        <v>97</v>
      </c>
      <c r="C53" s="76">
        <v>3</v>
      </c>
      <c r="D53" s="76">
        <v>2</v>
      </c>
      <c r="E53" s="40">
        <f>SUM(E54:E58)</f>
        <v>730</v>
      </c>
      <c r="F53" s="40">
        <f t="shared" ref="F53:AB53" si="17">SUM(F54:F58)</f>
        <v>4</v>
      </c>
      <c r="G53" s="40">
        <f t="shared" si="17"/>
        <v>726</v>
      </c>
      <c r="H53" s="40">
        <f t="shared" si="17"/>
        <v>108</v>
      </c>
      <c r="I53" s="40">
        <f t="shared" si="17"/>
        <v>78</v>
      </c>
      <c r="J53" s="40">
        <f t="shared" si="17"/>
        <v>540</v>
      </c>
      <c r="K53" s="31">
        <f t="shared" si="17"/>
        <v>29</v>
      </c>
      <c r="L53" s="40">
        <f t="shared" si="17"/>
        <v>12</v>
      </c>
      <c r="M53" s="40">
        <f t="shared" si="17"/>
        <v>0</v>
      </c>
      <c r="N53" s="40">
        <f t="shared" si="17"/>
        <v>0</v>
      </c>
      <c r="O53" s="40">
        <f t="shared" si="17"/>
        <v>0</v>
      </c>
      <c r="P53" s="40">
        <f t="shared" si="17"/>
        <v>0</v>
      </c>
      <c r="Q53" s="40">
        <f t="shared" si="17"/>
        <v>0</v>
      </c>
      <c r="R53" s="40">
        <f t="shared" si="17"/>
        <v>0</v>
      </c>
      <c r="S53" s="40">
        <f t="shared" si="17"/>
        <v>26</v>
      </c>
      <c r="T53" s="40">
        <f t="shared" si="17"/>
        <v>2</v>
      </c>
      <c r="U53" s="40">
        <f t="shared" si="17"/>
        <v>212</v>
      </c>
      <c r="V53" s="40">
        <f t="shared" si="17"/>
        <v>0</v>
      </c>
      <c r="W53" s="40">
        <f t="shared" si="17"/>
        <v>260</v>
      </c>
      <c r="X53" s="40">
        <f t="shared" si="17"/>
        <v>0</v>
      </c>
      <c r="Y53" s="40">
        <f t="shared" si="17"/>
        <v>228</v>
      </c>
      <c r="Z53" s="40">
        <f t="shared" si="17"/>
        <v>2</v>
      </c>
      <c r="AA53" s="40">
        <f t="shared" si="17"/>
        <v>0</v>
      </c>
      <c r="AB53" s="40">
        <f t="shared" si="17"/>
        <v>0</v>
      </c>
      <c r="AC53" s="36">
        <f>SUM(M53:AA53)</f>
        <v>730</v>
      </c>
      <c r="AD53" s="37">
        <f>AC53-E53</f>
        <v>0</v>
      </c>
    </row>
    <row r="54" spans="1:31" ht="63" x14ac:dyDescent="0.25">
      <c r="A54" s="3" t="s">
        <v>29</v>
      </c>
      <c r="B54" s="3" t="s">
        <v>191</v>
      </c>
      <c r="C54" s="26" t="s">
        <v>85</v>
      </c>
      <c r="D54" s="26"/>
      <c r="E54" s="10">
        <v>42</v>
      </c>
      <c r="F54" s="10">
        <v>2</v>
      </c>
      <c r="G54" s="9">
        <f>H54+I54</f>
        <v>40</v>
      </c>
      <c r="H54" s="47">
        <v>24</v>
      </c>
      <c r="I54" s="10">
        <v>16</v>
      </c>
      <c r="J54" s="10"/>
      <c r="K54" s="10"/>
      <c r="L54" s="10"/>
      <c r="M54" s="66"/>
      <c r="N54" s="66"/>
      <c r="O54" s="66">
        <v>0</v>
      </c>
      <c r="P54" s="66"/>
      <c r="Q54" s="10"/>
      <c r="R54" s="10"/>
      <c r="S54" s="10">
        <v>26</v>
      </c>
      <c r="T54" s="10">
        <v>2</v>
      </c>
      <c r="U54" s="66">
        <v>14</v>
      </c>
      <c r="V54" s="66"/>
      <c r="W54" s="73"/>
      <c r="X54" s="73"/>
      <c r="Y54" s="55"/>
      <c r="Z54" s="55"/>
      <c r="AA54" s="56"/>
      <c r="AB54" s="56"/>
      <c r="AC54" s="13">
        <f>SUM(M54:AA54)</f>
        <v>42</v>
      </c>
      <c r="AD54" s="11">
        <f>AC54-E54</f>
        <v>0</v>
      </c>
      <c r="AE54" s="13">
        <v>4</v>
      </c>
    </row>
    <row r="55" spans="1:31" ht="47.25" x14ac:dyDescent="0.25">
      <c r="A55" s="3" t="s">
        <v>98</v>
      </c>
      <c r="B55" s="3" t="s">
        <v>118</v>
      </c>
      <c r="D55" s="26" t="s">
        <v>173</v>
      </c>
      <c r="E55" s="10">
        <v>148</v>
      </c>
      <c r="F55" s="10">
        <v>2</v>
      </c>
      <c r="G55" s="9">
        <f>I55+H55</f>
        <v>146</v>
      </c>
      <c r="H55" s="47">
        <v>84</v>
      </c>
      <c r="I55" s="10">
        <v>62</v>
      </c>
      <c r="J55" s="10"/>
      <c r="K55" s="10">
        <f>12+2</f>
        <v>14</v>
      </c>
      <c r="L55" s="10">
        <v>6</v>
      </c>
      <c r="M55" s="66"/>
      <c r="N55" s="66"/>
      <c r="O55" s="66"/>
      <c r="P55" s="66"/>
      <c r="Q55" s="10"/>
      <c r="R55" s="10"/>
      <c r="S55" s="10"/>
      <c r="T55" s="10"/>
      <c r="U55" s="66">
        <v>54</v>
      </c>
      <c r="V55" s="66"/>
      <c r="W55" s="73">
        <v>44</v>
      </c>
      <c r="X55" s="73"/>
      <c r="Y55" s="58">
        <v>48</v>
      </c>
      <c r="Z55" s="58">
        <v>2</v>
      </c>
      <c r="AA55" s="56"/>
      <c r="AB55" s="56"/>
      <c r="AC55" s="13">
        <f>SUM(M55:AA55)</f>
        <v>148</v>
      </c>
      <c r="AD55" s="11">
        <f>AC55-E55</f>
        <v>0</v>
      </c>
      <c r="AE55" s="13">
        <v>4</v>
      </c>
    </row>
    <row r="56" spans="1:31" x14ac:dyDescent="0.25">
      <c r="A56" s="3" t="s">
        <v>30</v>
      </c>
      <c r="B56" s="3" t="s">
        <v>43</v>
      </c>
      <c r="C56" s="26" t="s">
        <v>130</v>
      </c>
      <c r="D56" s="26"/>
      <c r="E56" s="10">
        <v>180</v>
      </c>
      <c r="F56" s="10"/>
      <c r="G56" s="9">
        <v>180</v>
      </c>
      <c r="H56" s="47"/>
      <c r="I56" s="10"/>
      <c r="J56" s="10">
        <v>180</v>
      </c>
      <c r="K56" s="10"/>
      <c r="L56" s="10"/>
      <c r="M56" s="66"/>
      <c r="N56" s="66"/>
      <c r="O56" s="66">
        <v>0</v>
      </c>
      <c r="P56" s="66"/>
      <c r="Q56" s="10"/>
      <c r="R56" s="10"/>
      <c r="S56" s="10"/>
      <c r="T56" s="10"/>
      <c r="U56" s="66">
        <v>72</v>
      </c>
      <c r="V56" s="66"/>
      <c r="W56" s="73">
        <v>72</v>
      </c>
      <c r="X56" s="73"/>
      <c r="Y56" s="55">
        <v>36</v>
      </c>
      <c r="Z56" s="55"/>
      <c r="AA56" s="56"/>
      <c r="AB56" s="56"/>
      <c r="AC56" s="13">
        <f>SUM(M56:AA56)</f>
        <v>180</v>
      </c>
      <c r="AD56" s="11">
        <f>AC56-E56</f>
        <v>0</v>
      </c>
    </row>
    <row r="57" spans="1:31" x14ac:dyDescent="0.25">
      <c r="A57" s="3" t="s">
        <v>90</v>
      </c>
      <c r="B57" s="3" t="s">
        <v>44</v>
      </c>
      <c r="C57" s="27" t="s">
        <v>130</v>
      </c>
      <c r="D57" s="27"/>
      <c r="E57" s="10">
        <v>360</v>
      </c>
      <c r="F57" s="10"/>
      <c r="G57" s="9">
        <v>360</v>
      </c>
      <c r="H57" s="47"/>
      <c r="I57" s="10"/>
      <c r="J57" s="10">
        <v>360</v>
      </c>
      <c r="K57" s="10"/>
      <c r="L57" s="10"/>
      <c r="M57" s="66"/>
      <c r="N57" s="66"/>
      <c r="O57" s="66">
        <v>0</v>
      </c>
      <c r="P57" s="66"/>
      <c r="Q57" s="10"/>
      <c r="R57" s="10"/>
      <c r="S57" s="10"/>
      <c r="T57" s="10"/>
      <c r="U57" s="66">
        <v>72</v>
      </c>
      <c r="V57" s="66"/>
      <c r="W57" s="74">
        <v>144</v>
      </c>
      <c r="X57" s="74"/>
      <c r="Y57" s="55">
        <v>144</v>
      </c>
      <c r="Z57" s="55"/>
      <c r="AA57" s="56"/>
      <c r="AB57" s="56"/>
      <c r="AC57" s="13">
        <f>SUM(M57:AA57)</f>
        <v>360</v>
      </c>
      <c r="AD57" s="11">
        <f>AC57-E57</f>
        <v>0</v>
      </c>
    </row>
    <row r="58" spans="1:31" x14ac:dyDescent="0.25">
      <c r="A58" s="3"/>
      <c r="B58" s="3" t="s">
        <v>182</v>
      </c>
      <c r="C58" s="27"/>
      <c r="D58" s="27" t="s">
        <v>185</v>
      </c>
      <c r="E58" s="10"/>
      <c r="F58" s="10"/>
      <c r="G58" s="9"/>
      <c r="H58" s="47"/>
      <c r="I58" s="10"/>
      <c r="J58" s="10"/>
      <c r="K58" s="31">
        <f>12+3</f>
        <v>15</v>
      </c>
      <c r="L58" s="31">
        <v>6</v>
      </c>
      <c r="M58" s="66"/>
      <c r="N58" s="66"/>
      <c r="O58" s="66"/>
      <c r="P58" s="66"/>
      <c r="Q58" s="10"/>
      <c r="R58" s="10"/>
      <c r="S58" s="10"/>
      <c r="T58" s="10"/>
      <c r="U58" s="66"/>
      <c r="V58" s="66"/>
      <c r="W58" s="74"/>
      <c r="X58" s="74"/>
      <c r="Y58" s="55"/>
      <c r="Z58" s="55"/>
      <c r="AA58" s="56"/>
      <c r="AB58" s="56"/>
      <c r="AD58" s="11"/>
    </row>
    <row r="59" spans="1:31" s="36" customFormat="1" ht="47.25" x14ac:dyDescent="0.25">
      <c r="A59" s="39" t="s">
        <v>31</v>
      </c>
      <c r="B59" s="39" t="s">
        <v>99</v>
      </c>
      <c r="C59" s="76">
        <v>1</v>
      </c>
      <c r="D59" s="76">
        <v>2</v>
      </c>
      <c r="E59" s="40">
        <f>SUM(E60:E64)</f>
        <v>446</v>
      </c>
      <c r="F59" s="40">
        <f t="shared" ref="F59:AC59" si="18">SUM(F60:F64)</f>
        <v>4</v>
      </c>
      <c r="G59" s="40">
        <f t="shared" si="18"/>
        <v>442</v>
      </c>
      <c r="H59" s="40">
        <f t="shared" si="18"/>
        <v>100</v>
      </c>
      <c r="I59" s="40">
        <f t="shared" si="18"/>
        <v>54</v>
      </c>
      <c r="J59" s="40">
        <f t="shared" si="18"/>
        <v>288</v>
      </c>
      <c r="K59" s="31">
        <f t="shared" si="18"/>
        <v>8</v>
      </c>
      <c r="L59" s="40">
        <f t="shared" si="18"/>
        <v>12</v>
      </c>
      <c r="M59" s="40">
        <f t="shared" si="18"/>
        <v>0</v>
      </c>
      <c r="N59" s="40">
        <f t="shared" si="18"/>
        <v>0</v>
      </c>
      <c r="O59" s="40">
        <f t="shared" si="18"/>
        <v>0</v>
      </c>
      <c r="P59" s="40">
        <f t="shared" si="18"/>
        <v>0</v>
      </c>
      <c r="Q59" s="40">
        <f t="shared" si="18"/>
        <v>0</v>
      </c>
      <c r="R59" s="40">
        <f t="shared" si="18"/>
        <v>0</v>
      </c>
      <c r="S59" s="40">
        <f t="shared" si="18"/>
        <v>0</v>
      </c>
      <c r="T59" s="40">
        <f t="shared" si="18"/>
        <v>0</v>
      </c>
      <c r="U59" s="40">
        <f t="shared" si="18"/>
        <v>0</v>
      </c>
      <c r="V59" s="40">
        <f t="shared" si="18"/>
        <v>0</v>
      </c>
      <c r="W59" s="40">
        <f t="shared" si="18"/>
        <v>0</v>
      </c>
      <c r="X59" s="40">
        <f t="shared" si="18"/>
        <v>0</v>
      </c>
      <c r="Y59" s="40">
        <f t="shared" si="18"/>
        <v>146</v>
      </c>
      <c r="Z59" s="40">
        <f t="shared" si="18"/>
        <v>0</v>
      </c>
      <c r="AA59" s="40">
        <f t="shared" si="18"/>
        <v>296</v>
      </c>
      <c r="AB59" s="40">
        <f t="shared" si="18"/>
        <v>4</v>
      </c>
      <c r="AC59" s="40">
        <f t="shared" si="18"/>
        <v>442</v>
      </c>
      <c r="AD59" s="37">
        <f>AC59-E59</f>
        <v>-4</v>
      </c>
    </row>
    <row r="60" spans="1:31" ht="47.25" x14ac:dyDescent="0.25">
      <c r="A60" s="3" t="s">
        <v>49</v>
      </c>
      <c r="B60" s="3" t="s">
        <v>117</v>
      </c>
      <c r="D60" s="135" t="s">
        <v>159</v>
      </c>
      <c r="E60" s="10">
        <v>42</v>
      </c>
      <c r="F60" s="10">
        <v>2</v>
      </c>
      <c r="G60" s="9">
        <v>40</v>
      </c>
      <c r="H60" s="47">
        <f>G60-I60</f>
        <v>30</v>
      </c>
      <c r="I60" s="10">
        <v>10</v>
      </c>
      <c r="J60" s="10"/>
      <c r="K60" s="10">
        <v>3</v>
      </c>
      <c r="L60" s="10">
        <v>3</v>
      </c>
      <c r="M60" s="66"/>
      <c r="N60" s="66"/>
      <c r="O60" s="66"/>
      <c r="P60" s="66"/>
      <c r="Q60" s="10"/>
      <c r="R60" s="10"/>
      <c r="S60" s="10"/>
      <c r="T60" s="10"/>
      <c r="U60" s="66"/>
      <c r="V60" s="66"/>
      <c r="W60" s="42"/>
      <c r="X60" s="42"/>
      <c r="Y60" s="55">
        <v>20</v>
      </c>
      <c r="Z60" s="55"/>
      <c r="AA60" s="56">
        <v>20</v>
      </c>
      <c r="AB60" s="56">
        <v>2</v>
      </c>
      <c r="AC60" s="13">
        <f>SUM(M60:AA60)</f>
        <v>40</v>
      </c>
      <c r="AD60" s="11">
        <f>AC60-E60</f>
        <v>-2</v>
      </c>
      <c r="AE60" s="13">
        <v>2</v>
      </c>
    </row>
    <row r="61" spans="1:31" ht="47.25" x14ac:dyDescent="0.25">
      <c r="A61" s="3" t="s">
        <v>100</v>
      </c>
      <c r="B61" s="3" t="s">
        <v>119</v>
      </c>
      <c r="D61" s="135"/>
      <c r="E61" s="10">
        <v>116</v>
      </c>
      <c r="F61" s="10">
        <v>2</v>
      </c>
      <c r="G61" s="9">
        <v>114</v>
      </c>
      <c r="H61" s="47">
        <f>G61-I61</f>
        <v>70</v>
      </c>
      <c r="I61" s="10">
        <v>44</v>
      </c>
      <c r="J61" s="10"/>
      <c r="K61" s="10">
        <v>3</v>
      </c>
      <c r="L61" s="10">
        <v>3</v>
      </c>
      <c r="M61" s="66"/>
      <c r="N61" s="66"/>
      <c r="O61" s="66"/>
      <c r="P61" s="66"/>
      <c r="Q61" s="10"/>
      <c r="R61" s="10"/>
      <c r="S61" s="10"/>
      <c r="T61" s="10"/>
      <c r="U61" s="66"/>
      <c r="V61" s="66"/>
      <c r="W61" s="42"/>
      <c r="X61" s="42"/>
      <c r="Y61" s="55">
        <v>54</v>
      </c>
      <c r="Z61" s="55"/>
      <c r="AA61" s="56">
        <v>60</v>
      </c>
      <c r="AB61" s="56">
        <v>2</v>
      </c>
      <c r="AC61" s="13">
        <f>SUM(M61:AA61)</f>
        <v>114</v>
      </c>
      <c r="AD61" s="11">
        <f>AC61-E61</f>
        <v>-2</v>
      </c>
      <c r="AE61" s="13">
        <v>2</v>
      </c>
    </row>
    <row r="62" spans="1:31" x14ac:dyDescent="0.25">
      <c r="A62" s="3" t="s">
        <v>32</v>
      </c>
      <c r="B62" s="3" t="s">
        <v>43</v>
      </c>
      <c r="C62" s="135" t="s">
        <v>166</v>
      </c>
      <c r="D62" s="59"/>
      <c r="E62" s="10">
        <v>108</v>
      </c>
      <c r="F62" s="10"/>
      <c r="G62" s="9">
        <v>108</v>
      </c>
      <c r="H62" s="47"/>
      <c r="I62" s="10"/>
      <c r="J62" s="10">
        <v>108</v>
      </c>
      <c r="K62" s="10"/>
      <c r="L62" s="10"/>
      <c r="M62" s="66"/>
      <c r="N62" s="66"/>
      <c r="O62" s="66"/>
      <c r="P62" s="66"/>
      <c r="Q62" s="10"/>
      <c r="R62" s="10"/>
      <c r="S62" s="10"/>
      <c r="T62" s="10"/>
      <c r="U62" s="66"/>
      <c r="V62" s="66"/>
      <c r="W62" s="42"/>
      <c r="X62" s="42"/>
      <c r="Y62" s="55">
        <v>72</v>
      </c>
      <c r="Z62" s="55"/>
      <c r="AA62" s="56">
        <v>36</v>
      </c>
      <c r="AB62" s="56"/>
      <c r="AC62" s="13">
        <f>SUM(M62:AA62)</f>
        <v>108</v>
      </c>
      <c r="AD62" s="11">
        <f>AC62-E62</f>
        <v>0</v>
      </c>
    </row>
    <row r="63" spans="1:31" ht="30" customHeight="1" x14ac:dyDescent="0.25">
      <c r="A63" s="3" t="s">
        <v>33</v>
      </c>
      <c r="B63" s="3" t="s">
        <v>44</v>
      </c>
      <c r="C63" s="135"/>
      <c r="D63" s="59"/>
      <c r="E63" s="10">
        <v>180</v>
      </c>
      <c r="F63" s="10"/>
      <c r="G63" s="9">
        <v>180</v>
      </c>
      <c r="H63" s="47"/>
      <c r="I63" s="10"/>
      <c r="J63" s="10">
        <v>180</v>
      </c>
      <c r="K63" s="10"/>
      <c r="L63" s="10"/>
      <c r="M63" s="66"/>
      <c r="N63" s="66"/>
      <c r="O63" s="66"/>
      <c r="P63" s="66"/>
      <c r="Q63" s="10"/>
      <c r="R63" s="10"/>
      <c r="S63" s="10"/>
      <c r="T63" s="10"/>
      <c r="U63" s="66"/>
      <c r="V63" s="66"/>
      <c r="W63" s="42"/>
      <c r="X63" s="42"/>
      <c r="Y63" s="55"/>
      <c r="Z63" s="55"/>
      <c r="AA63" s="56">
        <v>180</v>
      </c>
      <c r="AB63" s="56"/>
      <c r="AC63" s="13">
        <f>SUM(M63:AA63)</f>
        <v>180</v>
      </c>
      <c r="AD63" s="11">
        <f>AC63-E63</f>
        <v>0</v>
      </c>
    </row>
    <row r="64" spans="1:31" ht="30" customHeight="1" x14ac:dyDescent="0.25">
      <c r="A64" s="3"/>
      <c r="B64" s="3" t="s">
        <v>183</v>
      </c>
      <c r="C64" s="59"/>
      <c r="D64" s="59" t="s">
        <v>172</v>
      </c>
      <c r="E64" s="10"/>
      <c r="F64" s="10"/>
      <c r="G64" s="9"/>
      <c r="H64" s="47"/>
      <c r="I64" s="10"/>
      <c r="J64" s="10"/>
      <c r="K64" s="31">
        <v>2</v>
      </c>
      <c r="L64" s="31">
        <v>6</v>
      </c>
      <c r="M64" s="66"/>
      <c r="N64" s="66"/>
      <c r="O64" s="66"/>
      <c r="P64" s="66"/>
      <c r="Q64" s="10"/>
      <c r="R64" s="10"/>
      <c r="S64" s="10"/>
      <c r="T64" s="10"/>
      <c r="U64" s="66"/>
      <c r="V64" s="66"/>
      <c r="W64" s="42"/>
      <c r="X64" s="42"/>
      <c r="Y64" s="55"/>
      <c r="Z64" s="55"/>
      <c r="AA64" s="56"/>
      <c r="AB64" s="56"/>
      <c r="AD64" s="11"/>
    </row>
    <row r="65" spans="1:32" s="36" customFormat="1" ht="47.25" x14ac:dyDescent="0.25">
      <c r="A65" s="39" t="s">
        <v>14</v>
      </c>
      <c r="B65" s="39" t="s">
        <v>192</v>
      </c>
      <c r="C65" s="76">
        <v>1</v>
      </c>
      <c r="D65" s="76">
        <v>2</v>
      </c>
      <c r="E65" s="40">
        <f>SUM(E66:E70)</f>
        <v>286</v>
      </c>
      <c r="F65" s="40">
        <f t="shared" ref="F65:AB65" si="19">SUM(F66:F70)</f>
        <v>0</v>
      </c>
      <c r="G65" s="40">
        <f t="shared" si="19"/>
        <v>286</v>
      </c>
      <c r="H65" s="40">
        <f t="shared" si="19"/>
        <v>70</v>
      </c>
      <c r="I65" s="40">
        <f t="shared" si="19"/>
        <v>36</v>
      </c>
      <c r="J65" s="40">
        <f t="shared" si="19"/>
        <v>180</v>
      </c>
      <c r="K65" s="31">
        <f t="shared" si="19"/>
        <v>6</v>
      </c>
      <c r="L65" s="40">
        <f t="shared" si="19"/>
        <v>12</v>
      </c>
      <c r="M65" s="40">
        <f t="shared" si="19"/>
        <v>0</v>
      </c>
      <c r="N65" s="40">
        <f t="shared" si="19"/>
        <v>0</v>
      </c>
      <c r="O65" s="40">
        <f t="shared" si="19"/>
        <v>0</v>
      </c>
      <c r="P65" s="40">
        <f t="shared" si="19"/>
        <v>0</v>
      </c>
      <c r="Q65" s="40">
        <f t="shared" si="19"/>
        <v>0</v>
      </c>
      <c r="R65" s="40">
        <f t="shared" si="19"/>
        <v>0</v>
      </c>
      <c r="S65" s="40">
        <f t="shared" si="19"/>
        <v>0</v>
      </c>
      <c r="T65" s="40">
        <f t="shared" si="19"/>
        <v>0</v>
      </c>
      <c r="U65" s="40">
        <f t="shared" si="19"/>
        <v>0</v>
      </c>
      <c r="V65" s="40">
        <f t="shared" si="19"/>
        <v>0</v>
      </c>
      <c r="W65" s="40">
        <f t="shared" si="19"/>
        <v>0</v>
      </c>
      <c r="X65" s="40">
        <f t="shared" si="19"/>
        <v>0</v>
      </c>
      <c r="Y65" s="40">
        <f t="shared" si="19"/>
        <v>36</v>
      </c>
      <c r="Z65" s="40">
        <f t="shared" si="19"/>
        <v>0</v>
      </c>
      <c r="AA65" s="40">
        <f t="shared" si="19"/>
        <v>250</v>
      </c>
      <c r="AB65" s="40">
        <f t="shared" si="19"/>
        <v>0</v>
      </c>
      <c r="AC65" s="36">
        <f>SUM(M65:AA65)</f>
        <v>286</v>
      </c>
      <c r="AD65" s="37">
        <f>AC65-E65</f>
        <v>0</v>
      </c>
    </row>
    <row r="66" spans="1:32" ht="54" customHeight="1" x14ac:dyDescent="0.25">
      <c r="A66" s="3" t="s">
        <v>54</v>
      </c>
      <c r="B66" s="3" t="s">
        <v>193</v>
      </c>
      <c r="D66" s="135" t="s">
        <v>159</v>
      </c>
      <c r="E66" s="10">
        <v>42</v>
      </c>
      <c r="F66" s="10">
        <v>0</v>
      </c>
      <c r="G66" s="9">
        <v>42</v>
      </c>
      <c r="H66" s="47">
        <f>G66-I66</f>
        <v>34</v>
      </c>
      <c r="I66" s="10">
        <v>8</v>
      </c>
      <c r="J66" s="10"/>
      <c r="K66" s="10">
        <v>2</v>
      </c>
      <c r="L66" s="10">
        <v>3</v>
      </c>
      <c r="M66" s="66"/>
      <c r="N66" s="66"/>
      <c r="O66" s="66"/>
      <c r="P66" s="66"/>
      <c r="Q66" s="10"/>
      <c r="R66" s="10"/>
      <c r="S66" s="10"/>
      <c r="T66" s="10"/>
      <c r="U66" s="66"/>
      <c r="V66" s="66"/>
      <c r="W66" s="42"/>
      <c r="X66" s="42"/>
      <c r="Y66" s="55">
        <v>18</v>
      </c>
      <c r="Z66" s="55"/>
      <c r="AA66" s="56">
        <v>24</v>
      </c>
      <c r="AB66" s="56"/>
      <c r="AC66" s="13">
        <f>SUM(M66:AA66)</f>
        <v>42</v>
      </c>
      <c r="AD66" s="11">
        <f>AC66-E66</f>
        <v>0</v>
      </c>
    </row>
    <row r="67" spans="1:32" ht="45" customHeight="1" x14ac:dyDescent="0.25">
      <c r="A67" s="3" t="s">
        <v>101</v>
      </c>
      <c r="B67" s="3" t="s">
        <v>194</v>
      </c>
      <c r="D67" s="135"/>
      <c r="E67" s="10">
        <v>64</v>
      </c>
      <c r="F67" s="10">
        <v>0</v>
      </c>
      <c r="G67" s="9">
        <f>H67+I67</f>
        <v>64</v>
      </c>
      <c r="H67" s="47">
        <v>36</v>
      </c>
      <c r="I67" s="10">
        <v>28</v>
      </c>
      <c r="J67" s="10"/>
      <c r="K67" s="10">
        <v>2</v>
      </c>
      <c r="L67" s="10">
        <v>3</v>
      </c>
      <c r="M67" s="66"/>
      <c r="N67" s="66"/>
      <c r="O67" s="66"/>
      <c r="P67" s="66"/>
      <c r="Q67" s="10"/>
      <c r="R67" s="10"/>
      <c r="S67" s="10"/>
      <c r="T67" s="10"/>
      <c r="U67" s="66"/>
      <c r="V67" s="66"/>
      <c r="W67" s="42"/>
      <c r="X67" s="42"/>
      <c r="Y67" s="55">
        <v>18</v>
      </c>
      <c r="Z67" s="55"/>
      <c r="AA67" s="56">
        <v>46</v>
      </c>
      <c r="AB67" s="56"/>
      <c r="AC67" s="13">
        <f>SUM(M67:AA67)</f>
        <v>64</v>
      </c>
      <c r="AD67" s="11">
        <f>AC67-E67</f>
        <v>0</v>
      </c>
    </row>
    <row r="68" spans="1:32" x14ac:dyDescent="0.25">
      <c r="A68" s="3" t="s">
        <v>22</v>
      </c>
      <c r="B68" s="3" t="s">
        <v>43</v>
      </c>
      <c r="C68" s="135" t="s">
        <v>166</v>
      </c>
      <c r="D68" s="59"/>
      <c r="E68" s="10">
        <f>SUM(F68:G68)</f>
        <v>72</v>
      </c>
      <c r="F68" s="10"/>
      <c r="G68" s="9">
        <v>72</v>
      </c>
      <c r="H68" s="47"/>
      <c r="I68" s="10"/>
      <c r="J68" s="10">
        <v>72</v>
      </c>
      <c r="K68" s="10"/>
      <c r="L68" s="10"/>
      <c r="M68" s="66"/>
      <c r="N68" s="66"/>
      <c r="O68" s="66"/>
      <c r="P68" s="66"/>
      <c r="Q68" s="10"/>
      <c r="R68" s="10"/>
      <c r="S68" s="10"/>
      <c r="T68" s="10"/>
      <c r="U68" s="66"/>
      <c r="V68" s="66"/>
      <c r="W68" s="42"/>
      <c r="X68" s="42"/>
      <c r="Y68" s="55"/>
      <c r="Z68" s="55"/>
      <c r="AA68" s="60">
        <v>72</v>
      </c>
      <c r="AB68" s="60"/>
      <c r="AC68" s="13">
        <f>SUM(M68:AA68)</f>
        <v>72</v>
      </c>
      <c r="AD68" s="11">
        <f>AC68-E68</f>
        <v>0</v>
      </c>
    </row>
    <row r="69" spans="1:32" x14ac:dyDescent="0.25">
      <c r="A69" s="3" t="s">
        <v>23</v>
      </c>
      <c r="B69" s="3" t="s">
        <v>44</v>
      </c>
      <c r="C69" s="135"/>
      <c r="D69" s="59"/>
      <c r="E69" s="10">
        <v>108</v>
      </c>
      <c r="F69" s="10"/>
      <c r="G69" s="9">
        <v>108</v>
      </c>
      <c r="H69" s="47"/>
      <c r="I69" s="10"/>
      <c r="J69" s="10">
        <v>108</v>
      </c>
      <c r="K69" s="10"/>
      <c r="L69" s="10"/>
      <c r="M69" s="66"/>
      <c r="N69" s="66"/>
      <c r="O69" s="66"/>
      <c r="P69" s="66"/>
      <c r="Q69" s="10"/>
      <c r="R69" s="10"/>
      <c r="S69" s="10"/>
      <c r="T69" s="10"/>
      <c r="U69" s="66"/>
      <c r="V69" s="66"/>
      <c r="W69" s="42"/>
      <c r="X69" s="42"/>
      <c r="Y69" s="55"/>
      <c r="Z69" s="55"/>
      <c r="AA69" s="56">
        <v>108</v>
      </c>
      <c r="AB69" s="56"/>
      <c r="AC69" s="13">
        <f>SUM(M69:AA69)</f>
        <v>108</v>
      </c>
      <c r="AD69" s="11">
        <f>AC69-E69</f>
        <v>0</v>
      </c>
    </row>
    <row r="70" spans="1:32" x14ac:dyDescent="0.25">
      <c r="A70" s="3"/>
      <c r="B70" s="3" t="s">
        <v>183</v>
      </c>
      <c r="C70" s="59"/>
      <c r="D70" s="59" t="s">
        <v>172</v>
      </c>
      <c r="E70" s="10"/>
      <c r="F70" s="10"/>
      <c r="G70" s="9"/>
      <c r="H70" s="47"/>
      <c r="I70" s="10"/>
      <c r="J70" s="10"/>
      <c r="K70" s="31">
        <v>2</v>
      </c>
      <c r="L70" s="31">
        <v>6</v>
      </c>
      <c r="M70" s="66"/>
      <c r="N70" s="66"/>
      <c r="O70" s="66"/>
      <c r="P70" s="66"/>
      <c r="Q70" s="10"/>
      <c r="R70" s="10"/>
      <c r="S70" s="10"/>
      <c r="T70" s="10"/>
      <c r="U70" s="66"/>
      <c r="V70" s="66"/>
      <c r="W70" s="42"/>
      <c r="X70" s="42"/>
      <c r="Y70" s="55"/>
      <c r="Z70" s="55"/>
      <c r="AA70" s="56"/>
      <c r="AB70" s="56"/>
      <c r="AD70" s="11"/>
    </row>
    <row r="71" spans="1:32" s="36" customFormat="1" ht="64.5" customHeight="1" x14ac:dyDescent="0.25">
      <c r="A71" s="39" t="s">
        <v>34</v>
      </c>
      <c r="B71" s="39" t="s">
        <v>195</v>
      </c>
      <c r="C71" s="76">
        <v>3</v>
      </c>
      <c r="D71" s="76">
        <v>2</v>
      </c>
      <c r="E71" s="40">
        <f>SUM(E72:E77)</f>
        <v>786</v>
      </c>
      <c r="F71" s="40">
        <f t="shared" ref="F71:AB71" si="20">SUM(F72:F77)</f>
        <v>2</v>
      </c>
      <c r="G71" s="40">
        <f t="shared" si="20"/>
        <v>784</v>
      </c>
      <c r="H71" s="40">
        <f t="shared" si="20"/>
        <v>134</v>
      </c>
      <c r="I71" s="40">
        <f t="shared" si="20"/>
        <v>74</v>
      </c>
      <c r="J71" s="40">
        <f>SUM(J72:J77)</f>
        <v>576</v>
      </c>
      <c r="K71" s="31">
        <f t="shared" si="20"/>
        <v>36</v>
      </c>
      <c r="L71" s="40">
        <f t="shared" si="20"/>
        <v>12</v>
      </c>
      <c r="M71" s="40">
        <f t="shared" si="20"/>
        <v>0</v>
      </c>
      <c r="N71" s="40">
        <f t="shared" si="20"/>
        <v>0</v>
      </c>
      <c r="O71" s="40">
        <f t="shared" si="20"/>
        <v>0</v>
      </c>
      <c r="P71" s="40">
        <f t="shared" si="20"/>
        <v>0</v>
      </c>
      <c r="Q71" s="40">
        <f t="shared" si="20"/>
        <v>111</v>
      </c>
      <c r="R71" s="40">
        <f t="shared" si="20"/>
        <v>2</v>
      </c>
      <c r="S71" s="40">
        <f t="shared" si="20"/>
        <v>208</v>
      </c>
      <c r="T71" s="40">
        <f t="shared" si="20"/>
        <v>0</v>
      </c>
      <c r="U71" s="40">
        <f t="shared" si="20"/>
        <v>144</v>
      </c>
      <c r="V71" s="40">
        <f t="shared" si="20"/>
        <v>0</v>
      </c>
      <c r="W71" s="40">
        <f t="shared" si="20"/>
        <v>321</v>
      </c>
      <c r="X71" s="40">
        <f t="shared" si="20"/>
        <v>0</v>
      </c>
      <c r="Y71" s="40">
        <f t="shared" si="20"/>
        <v>0</v>
      </c>
      <c r="Z71" s="40">
        <f t="shared" si="20"/>
        <v>0</v>
      </c>
      <c r="AA71" s="40">
        <f t="shared" si="20"/>
        <v>0</v>
      </c>
      <c r="AB71" s="40">
        <f t="shared" si="20"/>
        <v>0</v>
      </c>
      <c r="AC71" s="36">
        <f>SUM(M71:AA71)</f>
        <v>786</v>
      </c>
      <c r="AD71" s="37">
        <f t="shared" ref="AD71:AD76" si="21">AC71-E71</f>
        <v>0</v>
      </c>
    </row>
    <row r="72" spans="1:32" ht="47.25" customHeight="1" x14ac:dyDescent="0.25">
      <c r="A72" s="3" t="s">
        <v>35</v>
      </c>
      <c r="B72" s="3" t="s">
        <v>196</v>
      </c>
      <c r="C72" s="26" t="s">
        <v>83</v>
      </c>
      <c r="D72" s="26"/>
      <c r="E72" s="10">
        <v>42</v>
      </c>
      <c r="F72" s="10">
        <v>0</v>
      </c>
      <c r="G72" s="9">
        <v>42</v>
      </c>
      <c r="H72" s="47">
        <v>32</v>
      </c>
      <c r="I72" s="10">
        <v>10</v>
      </c>
      <c r="J72" s="10"/>
      <c r="K72" s="10"/>
      <c r="L72" s="10"/>
      <c r="M72" s="66"/>
      <c r="N72" s="66"/>
      <c r="O72" s="66"/>
      <c r="P72" s="66"/>
      <c r="Q72" s="10">
        <v>42</v>
      </c>
      <c r="R72" s="10"/>
      <c r="S72" s="10"/>
      <c r="T72" s="10"/>
      <c r="U72" s="66"/>
      <c r="V72" s="66"/>
      <c r="W72" s="42"/>
      <c r="X72" s="42"/>
      <c r="Y72" s="55"/>
      <c r="Z72" s="55"/>
      <c r="AA72" s="56"/>
      <c r="AB72" s="56"/>
      <c r="AC72" s="13">
        <f>SUM(M72:AA72)</f>
        <v>42</v>
      </c>
      <c r="AD72" s="11">
        <f t="shared" si="21"/>
        <v>0</v>
      </c>
      <c r="AE72" s="13">
        <v>2</v>
      </c>
    </row>
    <row r="73" spans="1:32" ht="61.5" customHeight="1" x14ac:dyDescent="0.25">
      <c r="A73" s="3" t="s">
        <v>120</v>
      </c>
      <c r="B73" s="3" t="s">
        <v>197</v>
      </c>
      <c r="D73" s="26" t="s">
        <v>165</v>
      </c>
      <c r="E73" s="10">
        <v>168</v>
      </c>
      <c r="F73" s="10">
        <v>2</v>
      </c>
      <c r="G73" s="9">
        <v>166</v>
      </c>
      <c r="H73" s="47">
        <f>G73-I73</f>
        <v>102</v>
      </c>
      <c r="I73" s="10">
        <v>64</v>
      </c>
      <c r="J73" s="10"/>
      <c r="K73" s="10">
        <v>18</v>
      </c>
      <c r="L73" s="10">
        <v>6</v>
      </c>
      <c r="M73" s="66"/>
      <c r="N73" s="66"/>
      <c r="O73" s="66"/>
      <c r="P73" s="66"/>
      <c r="Q73" s="10">
        <v>33</v>
      </c>
      <c r="R73" s="10">
        <v>2</v>
      </c>
      <c r="S73" s="10">
        <v>28</v>
      </c>
      <c r="T73" s="10"/>
      <c r="U73" s="66">
        <v>36</v>
      </c>
      <c r="V73" s="66" t="s">
        <v>19</v>
      </c>
      <c r="W73" s="74">
        <v>69</v>
      </c>
      <c r="X73" s="74"/>
      <c r="Y73" s="55"/>
      <c r="Z73" s="55"/>
      <c r="AA73" s="56"/>
      <c r="AB73" s="56"/>
      <c r="AC73" s="13">
        <f>SUM(M73:AA73)</f>
        <v>168</v>
      </c>
      <c r="AD73" s="11">
        <f t="shared" si="21"/>
        <v>0</v>
      </c>
      <c r="AE73" s="13">
        <v>4</v>
      </c>
    </row>
    <row r="74" spans="1:32" x14ac:dyDescent="0.25">
      <c r="A74" s="3" t="s">
        <v>36</v>
      </c>
      <c r="B74" s="3" t="s">
        <v>43</v>
      </c>
      <c r="C74" s="26" t="s">
        <v>84</v>
      </c>
      <c r="D74" s="26"/>
      <c r="E74" s="10">
        <v>144</v>
      </c>
      <c r="F74" s="10"/>
      <c r="G74" s="9">
        <v>144</v>
      </c>
      <c r="H74" s="47"/>
      <c r="I74" s="10"/>
      <c r="J74" s="10">
        <v>144</v>
      </c>
      <c r="K74" s="10"/>
      <c r="L74" s="10"/>
      <c r="M74" s="66"/>
      <c r="N74" s="66"/>
      <c r="O74" s="66"/>
      <c r="P74" s="66"/>
      <c r="Q74" s="10">
        <v>36</v>
      </c>
      <c r="R74" s="10"/>
      <c r="S74" s="10">
        <v>36</v>
      </c>
      <c r="T74" s="10"/>
      <c r="U74" s="66">
        <v>36</v>
      </c>
      <c r="V74" s="66"/>
      <c r="W74" s="42">
        <v>36</v>
      </c>
      <c r="X74" s="42"/>
      <c r="Y74" s="55"/>
      <c r="Z74" s="55"/>
      <c r="AA74" s="56"/>
      <c r="AB74" s="56"/>
      <c r="AC74" s="13">
        <f>SUM(M74:AA74)</f>
        <v>144</v>
      </c>
      <c r="AD74" s="11">
        <f t="shared" si="21"/>
        <v>0</v>
      </c>
    </row>
    <row r="75" spans="1:32" x14ac:dyDescent="0.25">
      <c r="A75" s="3" t="s">
        <v>37</v>
      </c>
      <c r="B75" s="3" t="s">
        <v>44</v>
      </c>
      <c r="C75" s="27" t="s">
        <v>84</v>
      </c>
      <c r="D75" s="27"/>
      <c r="E75" s="10">
        <v>432</v>
      </c>
      <c r="F75" s="10"/>
      <c r="G75" s="9">
        <v>432</v>
      </c>
      <c r="H75" s="47"/>
      <c r="I75" s="10"/>
      <c r="J75" s="10">
        <v>432</v>
      </c>
      <c r="K75" s="10"/>
      <c r="L75" s="10"/>
      <c r="M75" s="66"/>
      <c r="N75" s="66"/>
      <c r="O75" s="66"/>
      <c r="P75" s="66"/>
      <c r="Q75" s="10"/>
      <c r="R75" s="10"/>
      <c r="S75" s="10">
        <v>144</v>
      </c>
      <c r="T75" s="10"/>
      <c r="U75" s="66">
        <v>72</v>
      </c>
      <c r="V75" s="66"/>
      <c r="W75" s="74">
        <v>216</v>
      </c>
      <c r="X75" s="74"/>
      <c r="Y75" s="55"/>
      <c r="Z75" s="55"/>
      <c r="AA75" s="56"/>
      <c r="AB75" s="56"/>
      <c r="AC75" s="13">
        <f>SUM(M75:AA75)</f>
        <v>432</v>
      </c>
      <c r="AD75" s="11">
        <f t="shared" si="21"/>
        <v>0</v>
      </c>
    </row>
    <row r="76" spans="1:32" hidden="1" x14ac:dyDescent="0.25">
      <c r="A76" s="10"/>
      <c r="B76" s="10"/>
      <c r="C76" s="16"/>
      <c r="D76" s="16"/>
      <c r="E76" s="10"/>
      <c r="F76" s="10"/>
      <c r="G76" s="9"/>
      <c r="H76" s="9"/>
      <c r="I76" s="10"/>
      <c r="J76" s="10"/>
      <c r="K76" s="10"/>
      <c r="L76" s="10"/>
      <c r="M76" s="66"/>
      <c r="N76" s="66"/>
      <c r="O76" s="66"/>
      <c r="P76" s="66"/>
      <c r="Q76" s="10"/>
      <c r="R76" s="10"/>
      <c r="S76" s="10"/>
      <c r="T76" s="10"/>
      <c r="U76" s="66"/>
      <c r="V76" s="66"/>
      <c r="W76" s="42"/>
      <c r="X76" s="42"/>
      <c r="Y76" s="55"/>
      <c r="Z76" s="55"/>
      <c r="AA76" s="56"/>
      <c r="AB76" s="56"/>
      <c r="AD76" s="11">
        <f t="shared" si="21"/>
        <v>0</v>
      </c>
    </row>
    <row r="77" spans="1:32" x14ac:dyDescent="0.25">
      <c r="A77" s="10"/>
      <c r="B77" s="19" t="s">
        <v>183</v>
      </c>
      <c r="C77" s="16"/>
      <c r="D77" s="16" t="s">
        <v>165</v>
      </c>
      <c r="E77" s="10"/>
      <c r="F77" s="10"/>
      <c r="G77" s="9"/>
      <c r="H77" s="9"/>
      <c r="I77" s="10"/>
      <c r="J77" s="10"/>
      <c r="K77" s="31">
        <v>18</v>
      </c>
      <c r="L77" s="31">
        <v>6</v>
      </c>
      <c r="M77" s="66"/>
      <c r="N77" s="66"/>
      <c r="O77" s="66"/>
      <c r="P77" s="66"/>
      <c r="Q77" s="10"/>
      <c r="R77" s="10"/>
      <c r="S77" s="10"/>
      <c r="T77" s="10"/>
      <c r="U77" s="66"/>
      <c r="V77" s="66"/>
      <c r="W77" s="42"/>
      <c r="X77" s="42"/>
      <c r="Y77" s="55"/>
      <c r="Z77" s="55"/>
      <c r="AA77" s="56"/>
      <c r="AB77" s="56"/>
      <c r="AD77" s="11"/>
    </row>
    <row r="78" spans="1:32" s="82" customFormat="1" ht="21" customHeight="1" x14ac:dyDescent="0.25">
      <c r="A78" s="149" t="s">
        <v>149</v>
      </c>
      <c r="B78" s="149"/>
      <c r="C78" s="80">
        <f t="shared" ref="C78:D78" si="22">C9+C30+C45</f>
        <v>36</v>
      </c>
      <c r="D78" s="80">
        <f t="shared" si="22"/>
        <v>16</v>
      </c>
      <c r="E78" s="80">
        <f>E9+E30+E45</f>
        <v>5580</v>
      </c>
      <c r="F78" s="80">
        <f>F9+F30+F45</f>
        <v>48</v>
      </c>
      <c r="G78" s="80">
        <f t="shared" ref="G78:J78" si="23">G9+G30+G45</f>
        <v>5532</v>
      </c>
      <c r="H78" s="80">
        <f t="shared" si="23"/>
        <v>2143</v>
      </c>
      <c r="I78" s="80">
        <f t="shared" si="23"/>
        <v>1553</v>
      </c>
      <c r="J78" s="80">
        <f t="shared" si="23"/>
        <v>1836</v>
      </c>
      <c r="K78" s="80">
        <f>K9+K30+K45</f>
        <v>156</v>
      </c>
      <c r="L78" s="80">
        <f>L9+L30+L45</f>
        <v>96</v>
      </c>
      <c r="M78" s="80">
        <f>M9+M30+M45</f>
        <v>612</v>
      </c>
      <c r="N78" s="80">
        <f>N9+N30+N45</f>
        <v>0</v>
      </c>
      <c r="O78" s="80">
        <f>O9+O30+O45</f>
        <v>808</v>
      </c>
      <c r="P78" s="80">
        <f t="shared" ref="P78:Z78" si="24">P9+P30+P45</f>
        <v>20</v>
      </c>
      <c r="Q78" s="80">
        <f t="shared" si="24"/>
        <v>572</v>
      </c>
      <c r="R78" s="80">
        <f t="shared" si="24"/>
        <v>4</v>
      </c>
      <c r="S78" s="80">
        <f t="shared" si="24"/>
        <v>822</v>
      </c>
      <c r="T78" s="80">
        <f t="shared" si="24"/>
        <v>6</v>
      </c>
      <c r="U78" s="80">
        <f t="shared" si="24"/>
        <v>574</v>
      </c>
      <c r="V78" s="80">
        <f t="shared" si="24"/>
        <v>2</v>
      </c>
      <c r="W78" s="80">
        <f t="shared" si="24"/>
        <v>826</v>
      </c>
      <c r="X78" s="80">
        <f t="shared" si="24"/>
        <v>2</v>
      </c>
      <c r="Y78" s="80">
        <f t="shared" si="24"/>
        <v>570</v>
      </c>
      <c r="Z78" s="80">
        <f t="shared" si="24"/>
        <v>6</v>
      </c>
      <c r="AA78" s="80">
        <f t="shared" ref="AA78" si="25">AA9+AA30+AA45</f>
        <v>748</v>
      </c>
      <c r="AB78" s="80">
        <f>AB45+AB30+AB9</f>
        <v>8</v>
      </c>
      <c r="AC78" s="81">
        <f>SUM(M78:AB78)</f>
        <v>5580</v>
      </c>
      <c r="AD78" s="82" t="s">
        <v>123</v>
      </c>
      <c r="AF78" s="82">
        <f>P78+R78+T78+V78+X78+Z78+AB78</f>
        <v>48</v>
      </c>
    </row>
    <row r="79" spans="1:32" ht="13.5" customHeight="1" x14ac:dyDescent="0.25">
      <c r="A79" s="136" t="s">
        <v>21</v>
      </c>
      <c r="B79" s="136"/>
      <c r="C79" s="24"/>
      <c r="D79" s="24"/>
      <c r="E79" s="9"/>
      <c r="F79" s="9"/>
      <c r="G79" s="9"/>
      <c r="H79" s="9"/>
      <c r="I79" s="10"/>
      <c r="J79" s="10"/>
      <c r="K79" s="10"/>
      <c r="L79" s="10"/>
      <c r="M79" s="88">
        <f>N78+M78</f>
        <v>612</v>
      </c>
      <c r="N79" s="88"/>
      <c r="O79" s="88">
        <f>P78+O78</f>
        <v>828</v>
      </c>
      <c r="P79" s="88"/>
      <c r="Q79" s="32">
        <f>R78+Q78</f>
        <v>576</v>
      </c>
      <c r="R79" s="32"/>
      <c r="S79" s="32">
        <f>T78+S78</f>
        <v>828</v>
      </c>
      <c r="T79" s="32"/>
      <c r="U79" s="88">
        <f>V78+U78</f>
        <v>576</v>
      </c>
      <c r="V79" s="88"/>
      <c r="W79" s="88">
        <f>X78+W78</f>
        <v>828</v>
      </c>
      <c r="X79" s="89"/>
      <c r="Y79" s="32">
        <f>Z78+Y78</f>
        <v>576</v>
      </c>
      <c r="Z79" s="90"/>
      <c r="AA79" s="32">
        <f>AB78+AA78</f>
        <v>756</v>
      </c>
      <c r="AB79" s="62"/>
      <c r="AC79" s="7">
        <f>SUM(M79:AA79)</f>
        <v>5580</v>
      </c>
    </row>
    <row r="80" spans="1:32" ht="17.25" customHeight="1" x14ac:dyDescent="0.25">
      <c r="A80" s="136" t="s">
        <v>51</v>
      </c>
      <c r="B80" s="136"/>
      <c r="C80" s="24"/>
      <c r="D80" s="24"/>
      <c r="E80" s="9"/>
      <c r="F80" s="9"/>
      <c r="G80" s="9"/>
      <c r="H80" s="9"/>
      <c r="I80" s="10"/>
      <c r="J80" s="10"/>
      <c r="K80" s="10"/>
      <c r="L80" s="10"/>
      <c r="M80" s="88"/>
      <c r="N80" s="88"/>
      <c r="O80" s="88"/>
      <c r="P80" s="88"/>
      <c r="Q80" s="32"/>
      <c r="R80" s="32"/>
      <c r="S80" s="32"/>
      <c r="T80" s="32"/>
      <c r="U80" s="88"/>
      <c r="V80" s="88"/>
      <c r="W80" s="88"/>
      <c r="X80" s="88"/>
      <c r="Y80" s="32"/>
      <c r="Z80" s="32"/>
      <c r="AA80" s="32"/>
      <c r="AB80" s="63"/>
      <c r="AC80" s="29"/>
    </row>
    <row r="81" spans="1:30" ht="17.25" customHeight="1" x14ac:dyDescent="0.25">
      <c r="A81" s="19"/>
      <c r="B81" s="19" t="s">
        <v>122</v>
      </c>
      <c r="C81" s="24"/>
      <c r="D81" s="24"/>
      <c r="E81" s="30">
        <f>SUM(M81:AA81)</f>
        <v>252</v>
      </c>
      <c r="F81" s="9"/>
      <c r="G81" s="9"/>
      <c r="H81" s="9"/>
      <c r="I81" s="10"/>
      <c r="J81" s="10"/>
      <c r="K81" s="10"/>
      <c r="L81" s="10"/>
      <c r="M81" s="88"/>
      <c r="N81" s="88"/>
      <c r="O81" s="88">
        <v>36</v>
      </c>
      <c r="P81" s="88"/>
      <c r="Q81" s="32">
        <v>36</v>
      </c>
      <c r="R81" s="32"/>
      <c r="S81" s="32">
        <v>36</v>
      </c>
      <c r="T81" s="32"/>
      <c r="U81" s="88">
        <v>36</v>
      </c>
      <c r="V81" s="88"/>
      <c r="W81" s="88">
        <v>36</v>
      </c>
      <c r="X81" s="88"/>
      <c r="Y81" s="54">
        <v>36</v>
      </c>
      <c r="Z81" s="54"/>
      <c r="AA81" s="90">
        <v>36</v>
      </c>
      <c r="AB81" s="64"/>
      <c r="AC81" s="7">
        <f>SUM(O81:AA81)</f>
        <v>252</v>
      </c>
    </row>
    <row r="82" spans="1:30" ht="17.25" customHeight="1" x14ac:dyDescent="0.25">
      <c r="A82" s="19"/>
      <c r="B82" s="19" t="s">
        <v>148</v>
      </c>
      <c r="C82" s="24"/>
      <c r="D82" s="24"/>
      <c r="E82" s="31">
        <f>N78+P78+R78+T78+V78+X78+Z78+AB78</f>
        <v>48</v>
      </c>
      <c r="F82" s="9"/>
      <c r="G82" s="9"/>
      <c r="H82" s="9"/>
      <c r="I82" s="10"/>
      <c r="J82" s="10"/>
      <c r="K82" s="10"/>
      <c r="L82" s="10"/>
      <c r="M82" s="71"/>
      <c r="N82" s="71"/>
      <c r="O82" s="71"/>
      <c r="P82" s="71"/>
      <c r="Q82" s="63"/>
      <c r="R82" s="63"/>
      <c r="S82" s="63"/>
      <c r="T82" s="63"/>
      <c r="U82" s="71"/>
      <c r="V82" s="71"/>
      <c r="W82" s="71"/>
      <c r="X82" s="71"/>
      <c r="Y82" s="1"/>
      <c r="Z82" s="1"/>
      <c r="AA82" s="64"/>
      <c r="AB82" s="64"/>
      <c r="AC82" s="7"/>
    </row>
    <row r="83" spans="1:30" ht="17.25" customHeight="1" x14ac:dyDescent="0.25">
      <c r="A83" s="19"/>
      <c r="B83" s="65" t="s">
        <v>150</v>
      </c>
      <c r="C83" s="24"/>
      <c r="D83" s="24"/>
      <c r="E83" s="32">
        <f>E78+E81+72</f>
        <v>5904</v>
      </c>
      <c r="F83" s="9"/>
      <c r="G83" s="9"/>
      <c r="H83" s="9"/>
      <c r="I83" s="10"/>
      <c r="J83" s="10"/>
      <c r="K83" s="10"/>
      <c r="L83" s="28"/>
      <c r="M83" s="43"/>
      <c r="N83" s="71"/>
      <c r="O83" s="71"/>
      <c r="P83" s="43"/>
      <c r="Q83" s="28"/>
      <c r="R83" s="28"/>
      <c r="S83" s="28"/>
      <c r="T83" s="63"/>
      <c r="U83" s="71"/>
      <c r="V83" s="71"/>
      <c r="W83" s="71"/>
      <c r="X83" s="71"/>
      <c r="Y83" s="1"/>
      <c r="Z83" s="1"/>
      <c r="AA83" s="64"/>
      <c r="AB83" s="64"/>
      <c r="AC83" s="7"/>
    </row>
    <row r="84" spans="1:30" x14ac:dyDescent="0.25">
      <c r="A84" s="1" t="s">
        <v>16</v>
      </c>
      <c r="B84" s="1" t="s">
        <v>50</v>
      </c>
      <c r="C84" s="33"/>
      <c r="D84" s="33"/>
      <c r="E84" s="1"/>
      <c r="F84" s="1"/>
      <c r="G84" s="1"/>
      <c r="H84" s="146" t="s">
        <v>17</v>
      </c>
      <c r="I84" s="1"/>
      <c r="J84" s="1"/>
      <c r="K84" s="1"/>
      <c r="L84" s="1"/>
      <c r="M84" s="42"/>
      <c r="N84" s="42"/>
      <c r="O84" s="42"/>
      <c r="P84" s="42"/>
      <c r="Q84" s="1"/>
      <c r="R84" s="1"/>
      <c r="S84" s="1"/>
      <c r="T84" s="1"/>
      <c r="U84" s="42"/>
      <c r="V84" s="42"/>
      <c r="W84" s="42"/>
      <c r="X84" s="42"/>
      <c r="Y84" s="1"/>
      <c r="Z84" s="1"/>
      <c r="AA84" s="1" t="s">
        <v>121</v>
      </c>
      <c r="AB84" s="1"/>
      <c r="AC84" s="29">
        <v>72</v>
      </c>
    </row>
    <row r="85" spans="1:30" ht="56.25" customHeight="1" x14ac:dyDescent="0.25">
      <c r="A85" s="132" t="s">
        <v>186</v>
      </c>
      <c r="B85" s="133"/>
      <c r="C85" s="133"/>
      <c r="D85" s="133"/>
      <c r="E85" s="133"/>
      <c r="F85" s="133"/>
      <c r="G85" s="78">
        <f>E81-L78</f>
        <v>156</v>
      </c>
      <c r="H85" s="146"/>
      <c r="I85" s="148" t="s">
        <v>18</v>
      </c>
      <c r="J85" s="148"/>
      <c r="K85" s="148"/>
      <c r="L85" s="148"/>
      <c r="M85" s="86">
        <f>M79-M86-M87</f>
        <v>612</v>
      </c>
      <c r="N85" s="86"/>
      <c r="O85" s="86">
        <f>O79-O86-O87</f>
        <v>792</v>
      </c>
      <c r="P85" s="86"/>
      <c r="Q85" s="86">
        <f>Q79-Q86-Q87</f>
        <v>468</v>
      </c>
      <c r="R85" s="86"/>
      <c r="S85" s="86">
        <f t="shared" ref="S85:Y85" si="26">S79-S86-S87</f>
        <v>504</v>
      </c>
      <c r="T85" s="86"/>
      <c r="U85" s="86">
        <f t="shared" si="26"/>
        <v>324</v>
      </c>
      <c r="V85" s="86"/>
      <c r="W85" s="86">
        <f t="shared" si="26"/>
        <v>360</v>
      </c>
      <c r="X85" s="86"/>
      <c r="Y85" s="86">
        <f t="shared" si="26"/>
        <v>324</v>
      </c>
      <c r="Z85" s="86"/>
      <c r="AA85" s="86">
        <f>AA79-AA86-AA87</f>
        <v>360</v>
      </c>
      <c r="AB85" s="10"/>
      <c r="AC85" s="7">
        <f>SUM(M85:AA85)</f>
        <v>3744</v>
      </c>
    </row>
    <row r="86" spans="1:30" ht="30" customHeight="1" x14ac:dyDescent="0.25">
      <c r="A86" s="134" t="s">
        <v>52</v>
      </c>
      <c r="B86" s="134"/>
      <c r="C86" s="134"/>
      <c r="D86" s="134"/>
      <c r="E86" s="134"/>
      <c r="F86" s="134"/>
      <c r="H86" s="146"/>
      <c r="I86" s="148" t="s">
        <v>152</v>
      </c>
      <c r="J86" s="148"/>
      <c r="K86" s="148"/>
      <c r="L86" s="148"/>
      <c r="M86" s="84">
        <f>M74+M68+M62+M56+M50</f>
        <v>0</v>
      </c>
      <c r="N86" s="84"/>
      <c r="O86" s="84">
        <f t="shared" ref="O86:AA86" si="27">O74+O68+O62+O56+O50</f>
        <v>36</v>
      </c>
      <c r="P86" s="84"/>
      <c r="Q86" s="85">
        <f t="shared" si="27"/>
        <v>72</v>
      </c>
      <c r="R86" s="85"/>
      <c r="S86" s="85">
        <f t="shared" si="27"/>
        <v>72</v>
      </c>
      <c r="T86" s="85"/>
      <c r="U86" s="84">
        <f t="shared" si="27"/>
        <v>108</v>
      </c>
      <c r="V86" s="84"/>
      <c r="W86" s="84">
        <f t="shared" si="27"/>
        <v>108</v>
      </c>
      <c r="X86" s="84"/>
      <c r="Y86" s="85">
        <f t="shared" si="27"/>
        <v>108</v>
      </c>
      <c r="Z86" s="85"/>
      <c r="AA86" s="85">
        <f t="shared" si="27"/>
        <v>108</v>
      </c>
      <c r="AB86" s="10"/>
      <c r="AC86" s="13">
        <f>SUM(M86:AA86)</f>
        <v>612</v>
      </c>
      <c r="AD86" s="13" t="s">
        <v>160</v>
      </c>
    </row>
    <row r="87" spans="1:30" ht="31.5" customHeight="1" x14ac:dyDescent="0.25">
      <c r="A87" s="147" t="s">
        <v>151</v>
      </c>
      <c r="B87" s="147"/>
      <c r="C87" s="147"/>
      <c r="D87" s="147"/>
      <c r="E87" s="147"/>
      <c r="F87" s="147"/>
      <c r="H87" s="146"/>
      <c r="I87" s="148" t="s">
        <v>153</v>
      </c>
      <c r="J87" s="148"/>
      <c r="K87" s="148"/>
      <c r="L87" s="148"/>
      <c r="M87" s="84">
        <f>M75+M69+M63+M57+M51</f>
        <v>0</v>
      </c>
      <c r="N87" s="84"/>
      <c r="O87" s="84">
        <f t="shared" ref="O87:AA87" si="28">O75+O69+O63+O57+O51</f>
        <v>0</v>
      </c>
      <c r="P87" s="84"/>
      <c r="Q87" s="85">
        <f t="shared" si="28"/>
        <v>36</v>
      </c>
      <c r="R87" s="85"/>
      <c r="S87" s="85">
        <f t="shared" si="28"/>
        <v>252</v>
      </c>
      <c r="T87" s="85"/>
      <c r="U87" s="84">
        <f t="shared" si="28"/>
        <v>144</v>
      </c>
      <c r="V87" s="84"/>
      <c r="W87" s="84">
        <f t="shared" si="28"/>
        <v>360</v>
      </c>
      <c r="X87" s="84"/>
      <c r="Y87" s="85">
        <f t="shared" si="28"/>
        <v>144</v>
      </c>
      <c r="Z87" s="85"/>
      <c r="AA87" s="85">
        <f t="shared" si="28"/>
        <v>288</v>
      </c>
      <c r="AB87" s="10"/>
      <c r="AC87" s="13">
        <f>SUM(M87:AA87)</f>
        <v>1224</v>
      </c>
      <c r="AD87" s="13" t="s">
        <v>161</v>
      </c>
    </row>
    <row r="88" spans="1:30" ht="26.25" customHeight="1" x14ac:dyDescent="0.25">
      <c r="A88" s="147"/>
      <c r="B88" s="147"/>
      <c r="C88" s="147"/>
      <c r="D88" s="147"/>
      <c r="E88" s="147"/>
      <c r="F88" s="147"/>
      <c r="H88" s="146"/>
      <c r="I88" s="140" t="s">
        <v>188</v>
      </c>
      <c r="J88" s="141"/>
      <c r="K88" s="141"/>
      <c r="L88" s="142"/>
      <c r="M88" s="84"/>
      <c r="N88" s="84"/>
      <c r="O88" s="86">
        <f>O81-O89</f>
        <v>24</v>
      </c>
      <c r="P88" s="86"/>
      <c r="Q88" s="87">
        <f t="shared" ref="Q88:AA88" si="29">Q81-Q89</f>
        <v>30</v>
      </c>
      <c r="R88" s="87"/>
      <c r="S88" s="87">
        <f t="shared" si="29"/>
        <v>18</v>
      </c>
      <c r="T88" s="87"/>
      <c r="U88" s="86">
        <f t="shared" si="29"/>
        <v>30</v>
      </c>
      <c r="V88" s="86"/>
      <c r="W88" s="86">
        <f t="shared" si="29"/>
        <v>24</v>
      </c>
      <c r="X88" s="86"/>
      <c r="Y88" s="87">
        <f t="shared" si="29"/>
        <v>24</v>
      </c>
      <c r="Z88" s="87"/>
      <c r="AA88" s="87">
        <f t="shared" si="29"/>
        <v>6</v>
      </c>
      <c r="AB88" s="10"/>
    </row>
    <row r="89" spans="1:30" ht="27" customHeight="1" x14ac:dyDescent="0.25">
      <c r="A89" s="147"/>
      <c r="B89" s="147"/>
      <c r="C89" s="147"/>
      <c r="D89" s="147"/>
      <c r="E89" s="147"/>
      <c r="F89" s="147"/>
      <c r="H89" s="146"/>
      <c r="I89" s="140" t="s">
        <v>187</v>
      </c>
      <c r="J89" s="141"/>
      <c r="K89" s="141"/>
      <c r="L89" s="142"/>
      <c r="M89" s="84">
        <f>M90*6</f>
        <v>0</v>
      </c>
      <c r="N89" s="84"/>
      <c r="O89" s="84">
        <f t="shared" ref="O89:AA89" si="30">O90*6</f>
        <v>12</v>
      </c>
      <c r="P89" s="84"/>
      <c r="Q89" s="85">
        <f t="shared" si="30"/>
        <v>6</v>
      </c>
      <c r="R89" s="85"/>
      <c r="S89" s="85">
        <f t="shared" si="30"/>
        <v>18</v>
      </c>
      <c r="T89" s="85"/>
      <c r="U89" s="84">
        <f t="shared" si="30"/>
        <v>6</v>
      </c>
      <c r="V89" s="84"/>
      <c r="W89" s="84">
        <f t="shared" si="30"/>
        <v>12</v>
      </c>
      <c r="X89" s="84"/>
      <c r="Y89" s="85">
        <f t="shared" si="30"/>
        <v>12</v>
      </c>
      <c r="Z89" s="85"/>
      <c r="AA89" s="85">
        <f t="shared" si="30"/>
        <v>30</v>
      </c>
      <c r="AB89" s="10"/>
    </row>
    <row r="90" spans="1:30" ht="18.75" x14ac:dyDescent="0.25">
      <c r="A90" s="147"/>
      <c r="B90" s="147"/>
      <c r="C90" s="147"/>
      <c r="D90" s="147"/>
      <c r="E90" s="147"/>
      <c r="F90" s="147"/>
      <c r="H90" s="146"/>
      <c r="I90" s="148" t="s">
        <v>154</v>
      </c>
      <c r="J90" s="148"/>
      <c r="K90" s="148"/>
      <c r="L90" s="148"/>
      <c r="M90" s="84">
        <v>0</v>
      </c>
      <c r="N90" s="84"/>
      <c r="O90" s="84">
        <v>2</v>
      </c>
      <c r="P90" s="84"/>
      <c r="Q90" s="85">
        <v>1</v>
      </c>
      <c r="R90" s="85"/>
      <c r="S90" s="85">
        <v>3</v>
      </c>
      <c r="T90" s="85"/>
      <c r="U90" s="84">
        <v>1</v>
      </c>
      <c r="V90" s="84"/>
      <c r="W90" s="84">
        <v>2</v>
      </c>
      <c r="X90" s="84"/>
      <c r="Y90" s="85">
        <v>2</v>
      </c>
      <c r="Z90" s="85"/>
      <c r="AA90" s="85">
        <v>5</v>
      </c>
      <c r="AB90" s="1"/>
      <c r="AC90" s="7">
        <f>SUM(M90:AA90)</f>
        <v>16</v>
      </c>
    </row>
    <row r="91" spans="1:30" ht="18.75" x14ac:dyDescent="0.25">
      <c r="A91" s="147"/>
      <c r="B91" s="147"/>
      <c r="C91" s="147"/>
      <c r="D91" s="147"/>
      <c r="E91" s="147"/>
      <c r="F91" s="147"/>
      <c r="H91" s="146"/>
      <c r="I91" s="148" t="s">
        <v>125</v>
      </c>
      <c r="J91" s="148"/>
      <c r="K91" s="148"/>
      <c r="L91" s="148"/>
      <c r="M91" s="84">
        <v>1</v>
      </c>
      <c r="N91" s="84"/>
      <c r="O91" s="84">
        <v>8</v>
      </c>
      <c r="P91" s="84"/>
      <c r="Q91" s="85">
        <v>2</v>
      </c>
      <c r="R91" s="85"/>
      <c r="S91" s="85">
        <v>7</v>
      </c>
      <c r="T91" s="85"/>
      <c r="U91" s="84">
        <v>1</v>
      </c>
      <c r="V91" s="84"/>
      <c r="W91" s="84">
        <v>6</v>
      </c>
      <c r="X91" s="84"/>
      <c r="Y91" s="85">
        <v>4</v>
      </c>
      <c r="Z91" s="85"/>
      <c r="AA91" s="85">
        <v>6</v>
      </c>
      <c r="AB91" s="1"/>
      <c r="AC91" s="7">
        <f>SUM(M91:AA91)</f>
        <v>35</v>
      </c>
    </row>
    <row r="92" spans="1:30" ht="18.75" x14ac:dyDescent="0.25">
      <c r="A92" s="147"/>
      <c r="B92" s="147"/>
      <c r="C92" s="147"/>
      <c r="D92" s="147"/>
      <c r="E92" s="147"/>
      <c r="F92" s="147"/>
      <c r="H92" s="45"/>
      <c r="I92" s="134" t="s">
        <v>53</v>
      </c>
      <c r="J92" s="134"/>
      <c r="K92" s="134"/>
      <c r="L92" s="134"/>
      <c r="M92" s="84">
        <v>0</v>
      </c>
      <c r="N92" s="84"/>
      <c r="O92" s="84">
        <v>0</v>
      </c>
      <c r="P92" s="84"/>
      <c r="Q92" s="85">
        <v>0</v>
      </c>
      <c r="R92" s="85"/>
      <c r="S92" s="85">
        <v>0</v>
      </c>
      <c r="T92" s="85"/>
      <c r="U92" s="84">
        <v>0</v>
      </c>
      <c r="V92" s="84"/>
      <c r="W92" s="84">
        <v>0</v>
      </c>
      <c r="X92" s="84"/>
      <c r="Y92" s="85">
        <v>0</v>
      </c>
      <c r="Z92" s="85"/>
      <c r="AA92" s="85">
        <v>0</v>
      </c>
      <c r="AB92" s="6"/>
    </row>
    <row r="97" spans="9:9" x14ac:dyDescent="0.25">
      <c r="I97" s="13" t="s">
        <v>19</v>
      </c>
    </row>
  </sheetData>
  <mergeCells count="38">
    <mergeCell ref="M3:AB3"/>
    <mergeCell ref="I88:L88"/>
    <mergeCell ref="I89:L89"/>
    <mergeCell ref="D3:D6"/>
    <mergeCell ref="D60:D61"/>
    <mergeCell ref="D66:D67"/>
    <mergeCell ref="H84:H91"/>
    <mergeCell ref="A87:F92"/>
    <mergeCell ref="Y4:AB5"/>
    <mergeCell ref="I92:L92"/>
    <mergeCell ref="I85:L85"/>
    <mergeCell ref="I86:L86"/>
    <mergeCell ref="I87:L87"/>
    <mergeCell ref="I90:L90"/>
    <mergeCell ref="I91:L91"/>
    <mergeCell ref="A78:B78"/>
    <mergeCell ref="A85:F85"/>
    <mergeCell ref="A86:F86"/>
    <mergeCell ref="C68:C69"/>
    <mergeCell ref="C62:C63"/>
    <mergeCell ref="A79:B79"/>
    <mergeCell ref="A80:B80"/>
    <mergeCell ref="A1:U1"/>
    <mergeCell ref="B3:B6"/>
    <mergeCell ref="A3:A6"/>
    <mergeCell ref="C3:C6"/>
    <mergeCell ref="E3:E6"/>
    <mergeCell ref="F3:L3"/>
    <mergeCell ref="F4:F6"/>
    <mergeCell ref="G5:G6"/>
    <mergeCell ref="J5:J6"/>
    <mergeCell ref="K5:K6"/>
    <mergeCell ref="L5:L6"/>
    <mergeCell ref="H5:I5"/>
    <mergeCell ref="G4:L4"/>
    <mergeCell ref="M4:P5"/>
    <mergeCell ref="Q4:T5"/>
    <mergeCell ref="U4:X5"/>
  </mergeCells>
  <pageMargins left="0.23622047244094491" right="0.23622047244094491" top="1.07" bottom="0.74803149606299213" header="0.31496062992125984" footer="0.31496062992125984"/>
  <pageSetup paperSize="9" scale="47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9"/>
  <sheetViews>
    <sheetView tabSelected="1" workbookViewId="0">
      <selection sqref="A1:BA9"/>
    </sheetView>
  </sheetViews>
  <sheetFormatPr defaultRowHeight="11.25" x14ac:dyDescent="0.2"/>
  <cols>
    <col min="1" max="12" width="2.5703125" style="92" customWidth="1"/>
    <col min="13" max="14" width="2.7109375" style="92" customWidth="1"/>
    <col min="15" max="23" width="2.5703125" style="92" customWidth="1"/>
    <col min="24" max="24" width="3.42578125" style="92" customWidth="1"/>
    <col min="25" max="27" width="2.5703125" style="92" customWidth="1"/>
    <col min="28" max="29" width="3.5703125" style="92" customWidth="1"/>
    <col min="30" max="40" width="2.5703125" style="92" customWidth="1"/>
    <col min="41" max="41" width="3.28515625" style="92" customWidth="1"/>
    <col min="42" max="59" width="2.5703125" style="92" customWidth="1"/>
    <col min="60" max="256" width="9.140625" style="92"/>
    <col min="257" max="268" width="2.5703125" style="92" customWidth="1"/>
    <col min="269" max="270" width="2.7109375" style="92" customWidth="1"/>
    <col min="271" max="279" width="2.5703125" style="92" customWidth="1"/>
    <col min="280" max="280" width="3.42578125" style="92" customWidth="1"/>
    <col min="281" max="283" width="2.5703125" style="92" customWidth="1"/>
    <col min="284" max="285" width="3.5703125" style="92" customWidth="1"/>
    <col min="286" max="296" width="2.5703125" style="92" customWidth="1"/>
    <col min="297" max="297" width="3.28515625" style="92" customWidth="1"/>
    <col min="298" max="315" width="2.5703125" style="92" customWidth="1"/>
    <col min="316" max="512" width="9.140625" style="92"/>
    <col min="513" max="524" width="2.5703125" style="92" customWidth="1"/>
    <col min="525" max="526" width="2.7109375" style="92" customWidth="1"/>
    <col min="527" max="535" width="2.5703125" style="92" customWidth="1"/>
    <col min="536" max="536" width="3.42578125" style="92" customWidth="1"/>
    <col min="537" max="539" width="2.5703125" style="92" customWidth="1"/>
    <col min="540" max="541" width="3.5703125" style="92" customWidth="1"/>
    <col min="542" max="552" width="2.5703125" style="92" customWidth="1"/>
    <col min="553" max="553" width="3.28515625" style="92" customWidth="1"/>
    <col min="554" max="571" width="2.5703125" style="92" customWidth="1"/>
    <col min="572" max="768" width="9.140625" style="92"/>
    <col min="769" max="780" width="2.5703125" style="92" customWidth="1"/>
    <col min="781" max="782" width="2.7109375" style="92" customWidth="1"/>
    <col min="783" max="791" width="2.5703125" style="92" customWidth="1"/>
    <col min="792" max="792" width="3.42578125" style="92" customWidth="1"/>
    <col min="793" max="795" width="2.5703125" style="92" customWidth="1"/>
    <col min="796" max="797" width="3.5703125" style="92" customWidth="1"/>
    <col min="798" max="808" width="2.5703125" style="92" customWidth="1"/>
    <col min="809" max="809" width="3.28515625" style="92" customWidth="1"/>
    <col min="810" max="827" width="2.5703125" style="92" customWidth="1"/>
    <col min="828" max="1024" width="9.140625" style="92"/>
    <col min="1025" max="1036" width="2.5703125" style="92" customWidth="1"/>
    <col min="1037" max="1038" width="2.7109375" style="92" customWidth="1"/>
    <col min="1039" max="1047" width="2.5703125" style="92" customWidth="1"/>
    <col min="1048" max="1048" width="3.42578125" style="92" customWidth="1"/>
    <col min="1049" max="1051" width="2.5703125" style="92" customWidth="1"/>
    <col min="1052" max="1053" width="3.5703125" style="92" customWidth="1"/>
    <col min="1054" max="1064" width="2.5703125" style="92" customWidth="1"/>
    <col min="1065" max="1065" width="3.28515625" style="92" customWidth="1"/>
    <col min="1066" max="1083" width="2.5703125" style="92" customWidth="1"/>
    <col min="1084" max="1280" width="9.140625" style="92"/>
    <col min="1281" max="1292" width="2.5703125" style="92" customWidth="1"/>
    <col min="1293" max="1294" width="2.7109375" style="92" customWidth="1"/>
    <col min="1295" max="1303" width="2.5703125" style="92" customWidth="1"/>
    <col min="1304" max="1304" width="3.42578125" style="92" customWidth="1"/>
    <col min="1305" max="1307" width="2.5703125" style="92" customWidth="1"/>
    <col min="1308" max="1309" width="3.5703125" style="92" customWidth="1"/>
    <col min="1310" max="1320" width="2.5703125" style="92" customWidth="1"/>
    <col min="1321" max="1321" width="3.28515625" style="92" customWidth="1"/>
    <col min="1322" max="1339" width="2.5703125" style="92" customWidth="1"/>
    <col min="1340" max="1536" width="9.140625" style="92"/>
    <col min="1537" max="1548" width="2.5703125" style="92" customWidth="1"/>
    <col min="1549" max="1550" width="2.7109375" style="92" customWidth="1"/>
    <col min="1551" max="1559" width="2.5703125" style="92" customWidth="1"/>
    <col min="1560" max="1560" width="3.42578125" style="92" customWidth="1"/>
    <col min="1561" max="1563" width="2.5703125" style="92" customWidth="1"/>
    <col min="1564" max="1565" width="3.5703125" style="92" customWidth="1"/>
    <col min="1566" max="1576" width="2.5703125" style="92" customWidth="1"/>
    <col min="1577" max="1577" width="3.28515625" style="92" customWidth="1"/>
    <col min="1578" max="1595" width="2.5703125" style="92" customWidth="1"/>
    <col min="1596" max="1792" width="9.140625" style="92"/>
    <col min="1793" max="1804" width="2.5703125" style="92" customWidth="1"/>
    <col min="1805" max="1806" width="2.7109375" style="92" customWidth="1"/>
    <col min="1807" max="1815" width="2.5703125" style="92" customWidth="1"/>
    <col min="1816" max="1816" width="3.42578125" style="92" customWidth="1"/>
    <col min="1817" max="1819" width="2.5703125" style="92" customWidth="1"/>
    <col min="1820" max="1821" width="3.5703125" style="92" customWidth="1"/>
    <col min="1822" max="1832" width="2.5703125" style="92" customWidth="1"/>
    <col min="1833" max="1833" width="3.28515625" style="92" customWidth="1"/>
    <col min="1834" max="1851" width="2.5703125" style="92" customWidth="1"/>
    <col min="1852" max="2048" width="9.140625" style="92"/>
    <col min="2049" max="2060" width="2.5703125" style="92" customWidth="1"/>
    <col min="2061" max="2062" width="2.7109375" style="92" customWidth="1"/>
    <col min="2063" max="2071" width="2.5703125" style="92" customWidth="1"/>
    <col min="2072" max="2072" width="3.42578125" style="92" customWidth="1"/>
    <col min="2073" max="2075" width="2.5703125" style="92" customWidth="1"/>
    <col min="2076" max="2077" width="3.5703125" style="92" customWidth="1"/>
    <col min="2078" max="2088" width="2.5703125" style="92" customWidth="1"/>
    <col min="2089" max="2089" width="3.28515625" style="92" customWidth="1"/>
    <col min="2090" max="2107" width="2.5703125" style="92" customWidth="1"/>
    <col min="2108" max="2304" width="9.140625" style="92"/>
    <col min="2305" max="2316" width="2.5703125" style="92" customWidth="1"/>
    <col min="2317" max="2318" width="2.7109375" style="92" customWidth="1"/>
    <col min="2319" max="2327" width="2.5703125" style="92" customWidth="1"/>
    <col min="2328" max="2328" width="3.42578125" style="92" customWidth="1"/>
    <col min="2329" max="2331" width="2.5703125" style="92" customWidth="1"/>
    <col min="2332" max="2333" width="3.5703125" style="92" customWidth="1"/>
    <col min="2334" max="2344" width="2.5703125" style="92" customWidth="1"/>
    <col min="2345" max="2345" width="3.28515625" style="92" customWidth="1"/>
    <col min="2346" max="2363" width="2.5703125" style="92" customWidth="1"/>
    <col min="2364" max="2560" width="9.140625" style="92"/>
    <col min="2561" max="2572" width="2.5703125" style="92" customWidth="1"/>
    <col min="2573" max="2574" width="2.7109375" style="92" customWidth="1"/>
    <col min="2575" max="2583" width="2.5703125" style="92" customWidth="1"/>
    <col min="2584" max="2584" width="3.42578125" style="92" customWidth="1"/>
    <col min="2585" max="2587" width="2.5703125" style="92" customWidth="1"/>
    <col min="2588" max="2589" width="3.5703125" style="92" customWidth="1"/>
    <col min="2590" max="2600" width="2.5703125" style="92" customWidth="1"/>
    <col min="2601" max="2601" width="3.28515625" style="92" customWidth="1"/>
    <col min="2602" max="2619" width="2.5703125" style="92" customWidth="1"/>
    <col min="2620" max="2816" width="9.140625" style="92"/>
    <col min="2817" max="2828" width="2.5703125" style="92" customWidth="1"/>
    <col min="2829" max="2830" width="2.7109375" style="92" customWidth="1"/>
    <col min="2831" max="2839" width="2.5703125" style="92" customWidth="1"/>
    <col min="2840" max="2840" width="3.42578125" style="92" customWidth="1"/>
    <col min="2841" max="2843" width="2.5703125" style="92" customWidth="1"/>
    <col min="2844" max="2845" width="3.5703125" style="92" customWidth="1"/>
    <col min="2846" max="2856" width="2.5703125" style="92" customWidth="1"/>
    <col min="2857" max="2857" width="3.28515625" style="92" customWidth="1"/>
    <col min="2858" max="2875" width="2.5703125" style="92" customWidth="1"/>
    <col min="2876" max="3072" width="9.140625" style="92"/>
    <col min="3073" max="3084" width="2.5703125" style="92" customWidth="1"/>
    <col min="3085" max="3086" width="2.7109375" style="92" customWidth="1"/>
    <col min="3087" max="3095" width="2.5703125" style="92" customWidth="1"/>
    <col min="3096" max="3096" width="3.42578125" style="92" customWidth="1"/>
    <col min="3097" max="3099" width="2.5703125" style="92" customWidth="1"/>
    <col min="3100" max="3101" width="3.5703125" style="92" customWidth="1"/>
    <col min="3102" max="3112" width="2.5703125" style="92" customWidth="1"/>
    <col min="3113" max="3113" width="3.28515625" style="92" customWidth="1"/>
    <col min="3114" max="3131" width="2.5703125" style="92" customWidth="1"/>
    <col min="3132" max="3328" width="9.140625" style="92"/>
    <col min="3329" max="3340" width="2.5703125" style="92" customWidth="1"/>
    <col min="3341" max="3342" width="2.7109375" style="92" customWidth="1"/>
    <col min="3343" max="3351" width="2.5703125" style="92" customWidth="1"/>
    <col min="3352" max="3352" width="3.42578125" style="92" customWidth="1"/>
    <col min="3353" max="3355" width="2.5703125" style="92" customWidth="1"/>
    <col min="3356" max="3357" width="3.5703125" style="92" customWidth="1"/>
    <col min="3358" max="3368" width="2.5703125" style="92" customWidth="1"/>
    <col min="3369" max="3369" width="3.28515625" style="92" customWidth="1"/>
    <col min="3370" max="3387" width="2.5703125" style="92" customWidth="1"/>
    <col min="3388" max="3584" width="9.140625" style="92"/>
    <col min="3585" max="3596" width="2.5703125" style="92" customWidth="1"/>
    <col min="3597" max="3598" width="2.7109375" style="92" customWidth="1"/>
    <col min="3599" max="3607" width="2.5703125" style="92" customWidth="1"/>
    <col min="3608" max="3608" width="3.42578125" style="92" customWidth="1"/>
    <col min="3609" max="3611" width="2.5703125" style="92" customWidth="1"/>
    <col min="3612" max="3613" width="3.5703125" style="92" customWidth="1"/>
    <col min="3614" max="3624" width="2.5703125" style="92" customWidth="1"/>
    <col min="3625" max="3625" width="3.28515625" style="92" customWidth="1"/>
    <col min="3626" max="3643" width="2.5703125" style="92" customWidth="1"/>
    <col min="3644" max="3840" width="9.140625" style="92"/>
    <col min="3841" max="3852" width="2.5703125" style="92" customWidth="1"/>
    <col min="3853" max="3854" width="2.7109375" style="92" customWidth="1"/>
    <col min="3855" max="3863" width="2.5703125" style="92" customWidth="1"/>
    <col min="3864" max="3864" width="3.42578125" style="92" customWidth="1"/>
    <col min="3865" max="3867" width="2.5703125" style="92" customWidth="1"/>
    <col min="3868" max="3869" width="3.5703125" style="92" customWidth="1"/>
    <col min="3870" max="3880" width="2.5703125" style="92" customWidth="1"/>
    <col min="3881" max="3881" width="3.28515625" style="92" customWidth="1"/>
    <col min="3882" max="3899" width="2.5703125" style="92" customWidth="1"/>
    <col min="3900" max="4096" width="9.140625" style="92"/>
    <col min="4097" max="4108" width="2.5703125" style="92" customWidth="1"/>
    <col min="4109" max="4110" width="2.7109375" style="92" customWidth="1"/>
    <col min="4111" max="4119" width="2.5703125" style="92" customWidth="1"/>
    <col min="4120" max="4120" width="3.42578125" style="92" customWidth="1"/>
    <col min="4121" max="4123" width="2.5703125" style="92" customWidth="1"/>
    <col min="4124" max="4125" width="3.5703125" style="92" customWidth="1"/>
    <col min="4126" max="4136" width="2.5703125" style="92" customWidth="1"/>
    <col min="4137" max="4137" width="3.28515625" style="92" customWidth="1"/>
    <col min="4138" max="4155" width="2.5703125" style="92" customWidth="1"/>
    <col min="4156" max="4352" width="9.140625" style="92"/>
    <col min="4353" max="4364" width="2.5703125" style="92" customWidth="1"/>
    <col min="4365" max="4366" width="2.7109375" style="92" customWidth="1"/>
    <col min="4367" max="4375" width="2.5703125" style="92" customWidth="1"/>
    <col min="4376" max="4376" width="3.42578125" style="92" customWidth="1"/>
    <col min="4377" max="4379" width="2.5703125" style="92" customWidth="1"/>
    <col min="4380" max="4381" width="3.5703125" style="92" customWidth="1"/>
    <col min="4382" max="4392" width="2.5703125" style="92" customWidth="1"/>
    <col min="4393" max="4393" width="3.28515625" style="92" customWidth="1"/>
    <col min="4394" max="4411" width="2.5703125" style="92" customWidth="1"/>
    <col min="4412" max="4608" width="9.140625" style="92"/>
    <col min="4609" max="4620" width="2.5703125" style="92" customWidth="1"/>
    <col min="4621" max="4622" width="2.7109375" style="92" customWidth="1"/>
    <col min="4623" max="4631" width="2.5703125" style="92" customWidth="1"/>
    <col min="4632" max="4632" width="3.42578125" style="92" customWidth="1"/>
    <col min="4633" max="4635" width="2.5703125" style="92" customWidth="1"/>
    <col min="4636" max="4637" width="3.5703125" style="92" customWidth="1"/>
    <col min="4638" max="4648" width="2.5703125" style="92" customWidth="1"/>
    <col min="4649" max="4649" width="3.28515625" style="92" customWidth="1"/>
    <col min="4650" max="4667" width="2.5703125" style="92" customWidth="1"/>
    <col min="4668" max="4864" width="9.140625" style="92"/>
    <col min="4865" max="4876" width="2.5703125" style="92" customWidth="1"/>
    <col min="4877" max="4878" width="2.7109375" style="92" customWidth="1"/>
    <col min="4879" max="4887" width="2.5703125" style="92" customWidth="1"/>
    <col min="4888" max="4888" width="3.42578125" style="92" customWidth="1"/>
    <col min="4889" max="4891" width="2.5703125" style="92" customWidth="1"/>
    <col min="4892" max="4893" width="3.5703125" style="92" customWidth="1"/>
    <col min="4894" max="4904" width="2.5703125" style="92" customWidth="1"/>
    <col min="4905" max="4905" width="3.28515625" style="92" customWidth="1"/>
    <col min="4906" max="4923" width="2.5703125" style="92" customWidth="1"/>
    <col min="4924" max="5120" width="9.140625" style="92"/>
    <col min="5121" max="5132" width="2.5703125" style="92" customWidth="1"/>
    <col min="5133" max="5134" width="2.7109375" style="92" customWidth="1"/>
    <col min="5135" max="5143" width="2.5703125" style="92" customWidth="1"/>
    <col min="5144" max="5144" width="3.42578125" style="92" customWidth="1"/>
    <col min="5145" max="5147" width="2.5703125" style="92" customWidth="1"/>
    <col min="5148" max="5149" width="3.5703125" style="92" customWidth="1"/>
    <col min="5150" max="5160" width="2.5703125" style="92" customWidth="1"/>
    <col min="5161" max="5161" width="3.28515625" style="92" customWidth="1"/>
    <col min="5162" max="5179" width="2.5703125" style="92" customWidth="1"/>
    <col min="5180" max="5376" width="9.140625" style="92"/>
    <col min="5377" max="5388" width="2.5703125" style="92" customWidth="1"/>
    <col min="5389" max="5390" width="2.7109375" style="92" customWidth="1"/>
    <col min="5391" max="5399" width="2.5703125" style="92" customWidth="1"/>
    <col min="5400" max="5400" width="3.42578125" style="92" customWidth="1"/>
    <col min="5401" max="5403" width="2.5703125" style="92" customWidth="1"/>
    <col min="5404" max="5405" width="3.5703125" style="92" customWidth="1"/>
    <col min="5406" max="5416" width="2.5703125" style="92" customWidth="1"/>
    <col min="5417" max="5417" width="3.28515625" style="92" customWidth="1"/>
    <col min="5418" max="5435" width="2.5703125" style="92" customWidth="1"/>
    <col min="5436" max="5632" width="9.140625" style="92"/>
    <col min="5633" max="5644" width="2.5703125" style="92" customWidth="1"/>
    <col min="5645" max="5646" width="2.7109375" style="92" customWidth="1"/>
    <col min="5647" max="5655" width="2.5703125" style="92" customWidth="1"/>
    <col min="5656" max="5656" width="3.42578125" style="92" customWidth="1"/>
    <col min="5657" max="5659" width="2.5703125" style="92" customWidth="1"/>
    <col min="5660" max="5661" width="3.5703125" style="92" customWidth="1"/>
    <col min="5662" max="5672" width="2.5703125" style="92" customWidth="1"/>
    <col min="5673" max="5673" width="3.28515625" style="92" customWidth="1"/>
    <col min="5674" max="5691" width="2.5703125" style="92" customWidth="1"/>
    <col min="5692" max="5888" width="9.140625" style="92"/>
    <col min="5889" max="5900" width="2.5703125" style="92" customWidth="1"/>
    <col min="5901" max="5902" width="2.7109375" style="92" customWidth="1"/>
    <col min="5903" max="5911" width="2.5703125" style="92" customWidth="1"/>
    <col min="5912" max="5912" width="3.42578125" style="92" customWidth="1"/>
    <col min="5913" max="5915" width="2.5703125" style="92" customWidth="1"/>
    <col min="5916" max="5917" width="3.5703125" style="92" customWidth="1"/>
    <col min="5918" max="5928" width="2.5703125" style="92" customWidth="1"/>
    <col min="5929" max="5929" width="3.28515625" style="92" customWidth="1"/>
    <col min="5930" max="5947" width="2.5703125" style="92" customWidth="1"/>
    <col min="5948" max="6144" width="9.140625" style="92"/>
    <col min="6145" max="6156" width="2.5703125" style="92" customWidth="1"/>
    <col min="6157" max="6158" width="2.7109375" style="92" customWidth="1"/>
    <col min="6159" max="6167" width="2.5703125" style="92" customWidth="1"/>
    <col min="6168" max="6168" width="3.42578125" style="92" customWidth="1"/>
    <col min="6169" max="6171" width="2.5703125" style="92" customWidth="1"/>
    <col min="6172" max="6173" width="3.5703125" style="92" customWidth="1"/>
    <col min="6174" max="6184" width="2.5703125" style="92" customWidth="1"/>
    <col min="6185" max="6185" width="3.28515625" style="92" customWidth="1"/>
    <col min="6186" max="6203" width="2.5703125" style="92" customWidth="1"/>
    <col min="6204" max="6400" width="9.140625" style="92"/>
    <col min="6401" max="6412" width="2.5703125" style="92" customWidth="1"/>
    <col min="6413" max="6414" width="2.7109375" style="92" customWidth="1"/>
    <col min="6415" max="6423" width="2.5703125" style="92" customWidth="1"/>
    <col min="6424" max="6424" width="3.42578125" style="92" customWidth="1"/>
    <col min="6425" max="6427" width="2.5703125" style="92" customWidth="1"/>
    <col min="6428" max="6429" width="3.5703125" style="92" customWidth="1"/>
    <col min="6430" max="6440" width="2.5703125" style="92" customWidth="1"/>
    <col min="6441" max="6441" width="3.28515625" style="92" customWidth="1"/>
    <col min="6442" max="6459" width="2.5703125" style="92" customWidth="1"/>
    <col min="6460" max="6656" width="9.140625" style="92"/>
    <col min="6657" max="6668" width="2.5703125" style="92" customWidth="1"/>
    <col min="6669" max="6670" width="2.7109375" style="92" customWidth="1"/>
    <col min="6671" max="6679" width="2.5703125" style="92" customWidth="1"/>
    <col min="6680" max="6680" width="3.42578125" style="92" customWidth="1"/>
    <col min="6681" max="6683" width="2.5703125" style="92" customWidth="1"/>
    <col min="6684" max="6685" width="3.5703125" style="92" customWidth="1"/>
    <col min="6686" max="6696" width="2.5703125" style="92" customWidth="1"/>
    <col min="6697" max="6697" width="3.28515625" style="92" customWidth="1"/>
    <col min="6698" max="6715" width="2.5703125" style="92" customWidth="1"/>
    <col min="6716" max="6912" width="9.140625" style="92"/>
    <col min="6913" max="6924" width="2.5703125" style="92" customWidth="1"/>
    <col min="6925" max="6926" width="2.7109375" style="92" customWidth="1"/>
    <col min="6927" max="6935" width="2.5703125" style="92" customWidth="1"/>
    <col min="6936" max="6936" width="3.42578125" style="92" customWidth="1"/>
    <col min="6937" max="6939" width="2.5703125" style="92" customWidth="1"/>
    <col min="6940" max="6941" width="3.5703125" style="92" customWidth="1"/>
    <col min="6942" max="6952" width="2.5703125" style="92" customWidth="1"/>
    <col min="6953" max="6953" width="3.28515625" style="92" customWidth="1"/>
    <col min="6954" max="6971" width="2.5703125" style="92" customWidth="1"/>
    <col min="6972" max="7168" width="9.140625" style="92"/>
    <col min="7169" max="7180" width="2.5703125" style="92" customWidth="1"/>
    <col min="7181" max="7182" width="2.7109375" style="92" customWidth="1"/>
    <col min="7183" max="7191" width="2.5703125" style="92" customWidth="1"/>
    <col min="7192" max="7192" width="3.42578125" style="92" customWidth="1"/>
    <col min="7193" max="7195" width="2.5703125" style="92" customWidth="1"/>
    <col min="7196" max="7197" width="3.5703125" style="92" customWidth="1"/>
    <col min="7198" max="7208" width="2.5703125" style="92" customWidth="1"/>
    <col min="7209" max="7209" width="3.28515625" style="92" customWidth="1"/>
    <col min="7210" max="7227" width="2.5703125" style="92" customWidth="1"/>
    <col min="7228" max="7424" width="9.140625" style="92"/>
    <col min="7425" max="7436" width="2.5703125" style="92" customWidth="1"/>
    <col min="7437" max="7438" width="2.7109375" style="92" customWidth="1"/>
    <col min="7439" max="7447" width="2.5703125" style="92" customWidth="1"/>
    <col min="7448" max="7448" width="3.42578125" style="92" customWidth="1"/>
    <col min="7449" max="7451" width="2.5703125" style="92" customWidth="1"/>
    <col min="7452" max="7453" width="3.5703125" style="92" customWidth="1"/>
    <col min="7454" max="7464" width="2.5703125" style="92" customWidth="1"/>
    <col min="7465" max="7465" width="3.28515625" style="92" customWidth="1"/>
    <col min="7466" max="7483" width="2.5703125" style="92" customWidth="1"/>
    <col min="7484" max="7680" width="9.140625" style="92"/>
    <col min="7681" max="7692" width="2.5703125" style="92" customWidth="1"/>
    <col min="7693" max="7694" width="2.7109375" style="92" customWidth="1"/>
    <col min="7695" max="7703" width="2.5703125" style="92" customWidth="1"/>
    <col min="7704" max="7704" width="3.42578125" style="92" customWidth="1"/>
    <col min="7705" max="7707" width="2.5703125" style="92" customWidth="1"/>
    <col min="7708" max="7709" width="3.5703125" style="92" customWidth="1"/>
    <col min="7710" max="7720" width="2.5703125" style="92" customWidth="1"/>
    <col min="7721" max="7721" width="3.28515625" style="92" customWidth="1"/>
    <col min="7722" max="7739" width="2.5703125" style="92" customWidth="1"/>
    <col min="7740" max="7936" width="9.140625" style="92"/>
    <col min="7937" max="7948" width="2.5703125" style="92" customWidth="1"/>
    <col min="7949" max="7950" width="2.7109375" style="92" customWidth="1"/>
    <col min="7951" max="7959" width="2.5703125" style="92" customWidth="1"/>
    <col min="7960" max="7960" width="3.42578125" style="92" customWidth="1"/>
    <col min="7961" max="7963" width="2.5703125" style="92" customWidth="1"/>
    <col min="7964" max="7965" width="3.5703125" style="92" customWidth="1"/>
    <col min="7966" max="7976" width="2.5703125" style="92" customWidth="1"/>
    <col min="7977" max="7977" width="3.28515625" style="92" customWidth="1"/>
    <col min="7978" max="7995" width="2.5703125" style="92" customWidth="1"/>
    <col min="7996" max="8192" width="9.140625" style="92"/>
    <col min="8193" max="8204" width="2.5703125" style="92" customWidth="1"/>
    <col min="8205" max="8206" width="2.7109375" style="92" customWidth="1"/>
    <col min="8207" max="8215" width="2.5703125" style="92" customWidth="1"/>
    <col min="8216" max="8216" width="3.42578125" style="92" customWidth="1"/>
    <col min="8217" max="8219" width="2.5703125" style="92" customWidth="1"/>
    <col min="8220" max="8221" width="3.5703125" style="92" customWidth="1"/>
    <col min="8222" max="8232" width="2.5703125" style="92" customWidth="1"/>
    <col min="8233" max="8233" width="3.28515625" style="92" customWidth="1"/>
    <col min="8234" max="8251" width="2.5703125" style="92" customWidth="1"/>
    <col min="8252" max="8448" width="9.140625" style="92"/>
    <col min="8449" max="8460" width="2.5703125" style="92" customWidth="1"/>
    <col min="8461" max="8462" width="2.7109375" style="92" customWidth="1"/>
    <col min="8463" max="8471" width="2.5703125" style="92" customWidth="1"/>
    <col min="8472" max="8472" width="3.42578125" style="92" customWidth="1"/>
    <col min="8473" max="8475" width="2.5703125" style="92" customWidth="1"/>
    <col min="8476" max="8477" width="3.5703125" style="92" customWidth="1"/>
    <col min="8478" max="8488" width="2.5703125" style="92" customWidth="1"/>
    <col min="8489" max="8489" width="3.28515625" style="92" customWidth="1"/>
    <col min="8490" max="8507" width="2.5703125" style="92" customWidth="1"/>
    <col min="8508" max="8704" width="9.140625" style="92"/>
    <col min="8705" max="8716" width="2.5703125" style="92" customWidth="1"/>
    <col min="8717" max="8718" width="2.7109375" style="92" customWidth="1"/>
    <col min="8719" max="8727" width="2.5703125" style="92" customWidth="1"/>
    <col min="8728" max="8728" width="3.42578125" style="92" customWidth="1"/>
    <col min="8729" max="8731" width="2.5703125" style="92" customWidth="1"/>
    <col min="8732" max="8733" width="3.5703125" style="92" customWidth="1"/>
    <col min="8734" max="8744" width="2.5703125" style="92" customWidth="1"/>
    <col min="8745" max="8745" width="3.28515625" style="92" customWidth="1"/>
    <col min="8746" max="8763" width="2.5703125" style="92" customWidth="1"/>
    <col min="8764" max="8960" width="9.140625" style="92"/>
    <col min="8961" max="8972" width="2.5703125" style="92" customWidth="1"/>
    <col min="8973" max="8974" width="2.7109375" style="92" customWidth="1"/>
    <col min="8975" max="8983" width="2.5703125" style="92" customWidth="1"/>
    <col min="8984" max="8984" width="3.42578125" style="92" customWidth="1"/>
    <col min="8985" max="8987" width="2.5703125" style="92" customWidth="1"/>
    <col min="8988" max="8989" width="3.5703125" style="92" customWidth="1"/>
    <col min="8990" max="9000" width="2.5703125" style="92" customWidth="1"/>
    <col min="9001" max="9001" width="3.28515625" style="92" customWidth="1"/>
    <col min="9002" max="9019" width="2.5703125" style="92" customWidth="1"/>
    <col min="9020" max="9216" width="9.140625" style="92"/>
    <col min="9217" max="9228" width="2.5703125" style="92" customWidth="1"/>
    <col min="9229" max="9230" width="2.7109375" style="92" customWidth="1"/>
    <col min="9231" max="9239" width="2.5703125" style="92" customWidth="1"/>
    <col min="9240" max="9240" width="3.42578125" style="92" customWidth="1"/>
    <col min="9241" max="9243" width="2.5703125" style="92" customWidth="1"/>
    <col min="9244" max="9245" width="3.5703125" style="92" customWidth="1"/>
    <col min="9246" max="9256" width="2.5703125" style="92" customWidth="1"/>
    <col min="9257" max="9257" width="3.28515625" style="92" customWidth="1"/>
    <col min="9258" max="9275" width="2.5703125" style="92" customWidth="1"/>
    <col min="9276" max="9472" width="9.140625" style="92"/>
    <col min="9473" max="9484" width="2.5703125" style="92" customWidth="1"/>
    <col min="9485" max="9486" width="2.7109375" style="92" customWidth="1"/>
    <col min="9487" max="9495" width="2.5703125" style="92" customWidth="1"/>
    <col min="9496" max="9496" width="3.42578125" style="92" customWidth="1"/>
    <col min="9497" max="9499" width="2.5703125" style="92" customWidth="1"/>
    <col min="9500" max="9501" width="3.5703125" style="92" customWidth="1"/>
    <col min="9502" max="9512" width="2.5703125" style="92" customWidth="1"/>
    <col min="9513" max="9513" width="3.28515625" style="92" customWidth="1"/>
    <col min="9514" max="9531" width="2.5703125" style="92" customWidth="1"/>
    <col min="9532" max="9728" width="9.140625" style="92"/>
    <col min="9729" max="9740" width="2.5703125" style="92" customWidth="1"/>
    <col min="9741" max="9742" width="2.7109375" style="92" customWidth="1"/>
    <col min="9743" max="9751" width="2.5703125" style="92" customWidth="1"/>
    <col min="9752" max="9752" width="3.42578125" style="92" customWidth="1"/>
    <col min="9753" max="9755" width="2.5703125" style="92" customWidth="1"/>
    <col min="9756" max="9757" width="3.5703125" style="92" customWidth="1"/>
    <col min="9758" max="9768" width="2.5703125" style="92" customWidth="1"/>
    <col min="9769" max="9769" width="3.28515625" style="92" customWidth="1"/>
    <col min="9770" max="9787" width="2.5703125" style="92" customWidth="1"/>
    <col min="9788" max="9984" width="9.140625" style="92"/>
    <col min="9985" max="9996" width="2.5703125" style="92" customWidth="1"/>
    <col min="9997" max="9998" width="2.7109375" style="92" customWidth="1"/>
    <col min="9999" max="10007" width="2.5703125" style="92" customWidth="1"/>
    <col min="10008" max="10008" width="3.42578125" style="92" customWidth="1"/>
    <col min="10009" max="10011" width="2.5703125" style="92" customWidth="1"/>
    <col min="10012" max="10013" width="3.5703125" style="92" customWidth="1"/>
    <col min="10014" max="10024" width="2.5703125" style="92" customWidth="1"/>
    <col min="10025" max="10025" width="3.28515625" style="92" customWidth="1"/>
    <col min="10026" max="10043" width="2.5703125" style="92" customWidth="1"/>
    <col min="10044" max="10240" width="9.140625" style="92"/>
    <col min="10241" max="10252" width="2.5703125" style="92" customWidth="1"/>
    <col min="10253" max="10254" width="2.7109375" style="92" customWidth="1"/>
    <col min="10255" max="10263" width="2.5703125" style="92" customWidth="1"/>
    <col min="10264" max="10264" width="3.42578125" style="92" customWidth="1"/>
    <col min="10265" max="10267" width="2.5703125" style="92" customWidth="1"/>
    <col min="10268" max="10269" width="3.5703125" style="92" customWidth="1"/>
    <col min="10270" max="10280" width="2.5703125" style="92" customWidth="1"/>
    <col min="10281" max="10281" width="3.28515625" style="92" customWidth="1"/>
    <col min="10282" max="10299" width="2.5703125" style="92" customWidth="1"/>
    <col min="10300" max="10496" width="9.140625" style="92"/>
    <col min="10497" max="10508" width="2.5703125" style="92" customWidth="1"/>
    <col min="10509" max="10510" width="2.7109375" style="92" customWidth="1"/>
    <col min="10511" max="10519" width="2.5703125" style="92" customWidth="1"/>
    <col min="10520" max="10520" width="3.42578125" style="92" customWidth="1"/>
    <col min="10521" max="10523" width="2.5703125" style="92" customWidth="1"/>
    <col min="10524" max="10525" width="3.5703125" style="92" customWidth="1"/>
    <col min="10526" max="10536" width="2.5703125" style="92" customWidth="1"/>
    <col min="10537" max="10537" width="3.28515625" style="92" customWidth="1"/>
    <col min="10538" max="10555" width="2.5703125" style="92" customWidth="1"/>
    <col min="10556" max="10752" width="9.140625" style="92"/>
    <col min="10753" max="10764" width="2.5703125" style="92" customWidth="1"/>
    <col min="10765" max="10766" width="2.7109375" style="92" customWidth="1"/>
    <col min="10767" max="10775" width="2.5703125" style="92" customWidth="1"/>
    <col min="10776" max="10776" width="3.42578125" style="92" customWidth="1"/>
    <col min="10777" max="10779" width="2.5703125" style="92" customWidth="1"/>
    <col min="10780" max="10781" width="3.5703125" style="92" customWidth="1"/>
    <col min="10782" max="10792" width="2.5703125" style="92" customWidth="1"/>
    <col min="10793" max="10793" width="3.28515625" style="92" customWidth="1"/>
    <col min="10794" max="10811" width="2.5703125" style="92" customWidth="1"/>
    <col min="10812" max="11008" width="9.140625" style="92"/>
    <col min="11009" max="11020" width="2.5703125" style="92" customWidth="1"/>
    <col min="11021" max="11022" width="2.7109375" style="92" customWidth="1"/>
    <col min="11023" max="11031" width="2.5703125" style="92" customWidth="1"/>
    <col min="11032" max="11032" width="3.42578125" style="92" customWidth="1"/>
    <col min="11033" max="11035" width="2.5703125" style="92" customWidth="1"/>
    <col min="11036" max="11037" width="3.5703125" style="92" customWidth="1"/>
    <col min="11038" max="11048" width="2.5703125" style="92" customWidth="1"/>
    <col min="11049" max="11049" width="3.28515625" style="92" customWidth="1"/>
    <col min="11050" max="11067" width="2.5703125" style="92" customWidth="1"/>
    <col min="11068" max="11264" width="9.140625" style="92"/>
    <col min="11265" max="11276" width="2.5703125" style="92" customWidth="1"/>
    <col min="11277" max="11278" width="2.7109375" style="92" customWidth="1"/>
    <col min="11279" max="11287" width="2.5703125" style="92" customWidth="1"/>
    <col min="11288" max="11288" width="3.42578125" style="92" customWidth="1"/>
    <col min="11289" max="11291" width="2.5703125" style="92" customWidth="1"/>
    <col min="11292" max="11293" width="3.5703125" style="92" customWidth="1"/>
    <col min="11294" max="11304" width="2.5703125" style="92" customWidth="1"/>
    <col min="11305" max="11305" width="3.28515625" style="92" customWidth="1"/>
    <col min="11306" max="11323" width="2.5703125" style="92" customWidth="1"/>
    <col min="11324" max="11520" width="9.140625" style="92"/>
    <col min="11521" max="11532" width="2.5703125" style="92" customWidth="1"/>
    <col min="11533" max="11534" width="2.7109375" style="92" customWidth="1"/>
    <col min="11535" max="11543" width="2.5703125" style="92" customWidth="1"/>
    <col min="11544" max="11544" width="3.42578125" style="92" customWidth="1"/>
    <col min="11545" max="11547" width="2.5703125" style="92" customWidth="1"/>
    <col min="11548" max="11549" width="3.5703125" style="92" customWidth="1"/>
    <col min="11550" max="11560" width="2.5703125" style="92" customWidth="1"/>
    <col min="11561" max="11561" width="3.28515625" style="92" customWidth="1"/>
    <col min="11562" max="11579" width="2.5703125" style="92" customWidth="1"/>
    <col min="11580" max="11776" width="9.140625" style="92"/>
    <col min="11777" max="11788" width="2.5703125" style="92" customWidth="1"/>
    <col min="11789" max="11790" width="2.7109375" style="92" customWidth="1"/>
    <col min="11791" max="11799" width="2.5703125" style="92" customWidth="1"/>
    <col min="11800" max="11800" width="3.42578125" style="92" customWidth="1"/>
    <col min="11801" max="11803" width="2.5703125" style="92" customWidth="1"/>
    <col min="11804" max="11805" width="3.5703125" style="92" customWidth="1"/>
    <col min="11806" max="11816" width="2.5703125" style="92" customWidth="1"/>
    <col min="11817" max="11817" width="3.28515625" style="92" customWidth="1"/>
    <col min="11818" max="11835" width="2.5703125" style="92" customWidth="1"/>
    <col min="11836" max="12032" width="9.140625" style="92"/>
    <col min="12033" max="12044" width="2.5703125" style="92" customWidth="1"/>
    <col min="12045" max="12046" width="2.7109375" style="92" customWidth="1"/>
    <col min="12047" max="12055" width="2.5703125" style="92" customWidth="1"/>
    <col min="12056" max="12056" width="3.42578125" style="92" customWidth="1"/>
    <col min="12057" max="12059" width="2.5703125" style="92" customWidth="1"/>
    <col min="12060" max="12061" width="3.5703125" style="92" customWidth="1"/>
    <col min="12062" max="12072" width="2.5703125" style="92" customWidth="1"/>
    <col min="12073" max="12073" width="3.28515625" style="92" customWidth="1"/>
    <col min="12074" max="12091" width="2.5703125" style="92" customWidth="1"/>
    <col min="12092" max="12288" width="9.140625" style="92"/>
    <col min="12289" max="12300" width="2.5703125" style="92" customWidth="1"/>
    <col min="12301" max="12302" width="2.7109375" style="92" customWidth="1"/>
    <col min="12303" max="12311" width="2.5703125" style="92" customWidth="1"/>
    <col min="12312" max="12312" width="3.42578125" style="92" customWidth="1"/>
    <col min="12313" max="12315" width="2.5703125" style="92" customWidth="1"/>
    <col min="12316" max="12317" width="3.5703125" style="92" customWidth="1"/>
    <col min="12318" max="12328" width="2.5703125" style="92" customWidth="1"/>
    <col min="12329" max="12329" width="3.28515625" style="92" customWidth="1"/>
    <col min="12330" max="12347" width="2.5703125" style="92" customWidth="1"/>
    <col min="12348" max="12544" width="9.140625" style="92"/>
    <col min="12545" max="12556" width="2.5703125" style="92" customWidth="1"/>
    <col min="12557" max="12558" width="2.7109375" style="92" customWidth="1"/>
    <col min="12559" max="12567" width="2.5703125" style="92" customWidth="1"/>
    <col min="12568" max="12568" width="3.42578125" style="92" customWidth="1"/>
    <col min="12569" max="12571" width="2.5703125" style="92" customWidth="1"/>
    <col min="12572" max="12573" width="3.5703125" style="92" customWidth="1"/>
    <col min="12574" max="12584" width="2.5703125" style="92" customWidth="1"/>
    <col min="12585" max="12585" width="3.28515625" style="92" customWidth="1"/>
    <col min="12586" max="12603" width="2.5703125" style="92" customWidth="1"/>
    <col min="12604" max="12800" width="9.140625" style="92"/>
    <col min="12801" max="12812" width="2.5703125" style="92" customWidth="1"/>
    <col min="12813" max="12814" width="2.7109375" style="92" customWidth="1"/>
    <col min="12815" max="12823" width="2.5703125" style="92" customWidth="1"/>
    <col min="12824" max="12824" width="3.42578125" style="92" customWidth="1"/>
    <col min="12825" max="12827" width="2.5703125" style="92" customWidth="1"/>
    <col min="12828" max="12829" width="3.5703125" style="92" customWidth="1"/>
    <col min="12830" max="12840" width="2.5703125" style="92" customWidth="1"/>
    <col min="12841" max="12841" width="3.28515625" style="92" customWidth="1"/>
    <col min="12842" max="12859" width="2.5703125" style="92" customWidth="1"/>
    <col min="12860" max="13056" width="9.140625" style="92"/>
    <col min="13057" max="13068" width="2.5703125" style="92" customWidth="1"/>
    <col min="13069" max="13070" width="2.7109375" style="92" customWidth="1"/>
    <col min="13071" max="13079" width="2.5703125" style="92" customWidth="1"/>
    <col min="13080" max="13080" width="3.42578125" style="92" customWidth="1"/>
    <col min="13081" max="13083" width="2.5703125" style="92" customWidth="1"/>
    <col min="13084" max="13085" width="3.5703125" style="92" customWidth="1"/>
    <col min="13086" max="13096" width="2.5703125" style="92" customWidth="1"/>
    <col min="13097" max="13097" width="3.28515625" style="92" customWidth="1"/>
    <col min="13098" max="13115" width="2.5703125" style="92" customWidth="1"/>
    <col min="13116" max="13312" width="9.140625" style="92"/>
    <col min="13313" max="13324" width="2.5703125" style="92" customWidth="1"/>
    <col min="13325" max="13326" width="2.7109375" style="92" customWidth="1"/>
    <col min="13327" max="13335" width="2.5703125" style="92" customWidth="1"/>
    <col min="13336" max="13336" width="3.42578125" style="92" customWidth="1"/>
    <col min="13337" max="13339" width="2.5703125" style="92" customWidth="1"/>
    <col min="13340" max="13341" width="3.5703125" style="92" customWidth="1"/>
    <col min="13342" max="13352" width="2.5703125" style="92" customWidth="1"/>
    <col min="13353" max="13353" width="3.28515625" style="92" customWidth="1"/>
    <col min="13354" max="13371" width="2.5703125" style="92" customWidth="1"/>
    <col min="13372" max="13568" width="9.140625" style="92"/>
    <col min="13569" max="13580" width="2.5703125" style="92" customWidth="1"/>
    <col min="13581" max="13582" width="2.7109375" style="92" customWidth="1"/>
    <col min="13583" max="13591" width="2.5703125" style="92" customWidth="1"/>
    <col min="13592" max="13592" width="3.42578125" style="92" customWidth="1"/>
    <col min="13593" max="13595" width="2.5703125" style="92" customWidth="1"/>
    <col min="13596" max="13597" width="3.5703125" style="92" customWidth="1"/>
    <col min="13598" max="13608" width="2.5703125" style="92" customWidth="1"/>
    <col min="13609" max="13609" width="3.28515625" style="92" customWidth="1"/>
    <col min="13610" max="13627" width="2.5703125" style="92" customWidth="1"/>
    <col min="13628" max="13824" width="9.140625" style="92"/>
    <col min="13825" max="13836" width="2.5703125" style="92" customWidth="1"/>
    <col min="13837" max="13838" width="2.7109375" style="92" customWidth="1"/>
    <col min="13839" max="13847" width="2.5703125" style="92" customWidth="1"/>
    <col min="13848" max="13848" width="3.42578125" style="92" customWidth="1"/>
    <col min="13849" max="13851" width="2.5703125" style="92" customWidth="1"/>
    <col min="13852" max="13853" width="3.5703125" style="92" customWidth="1"/>
    <col min="13854" max="13864" width="2.5703125" style="92" customWidth="1"/>
    <col min="13865" max="13865" width="3.28515625" style="92" customWidth="1"/>
    <col min="13866" max="13883" width="2.5703125" style="92" customWidth="1"/>
    <col min="13884" max="14080" width="9.140625" style="92"/>
    <col min="14081" max="14092" width="2.5703125" style="92" customWidth="1"/>
    <col min="14093" max="14094" width="2.7109375" style="92" customWidth="1"/>
    <col min="14095" max="14103" width="2.5703125" style="92" customWidth="1"/>
    <col min="14104" max="14104" width="3.42578125" style="92" customWidth="1"/>
    <col min="14105" max="14107" width="2.5703125" style="92" customWidth="1"/>
    <col min="14108" max="14109" width="3.5703125" style="92" customWidth="1"/>
    <col min="14110" max="14120" width="2.5703125" style="92" customWidth="1"/>
    <col min="14121" max="14121" width="3.28515625" style="92" customWidth="1"/>
    <col min="14122" max="14139" width="2.5703125" style="92" customWidth="1"/>
    <col min="14140" max="14336" width="9.140625" style="92"/>
    <col min="14337" max="14348" width="2.5703125" style="92" customWidth="1"/>
    <col min="14349" max="14350" width="2.7109375" style="92" customWidth="1"/>
    <col min="14351" max="14359" width="2.5703125" style="92" customWidth="1"/>
    <col min="14360" max="14360" width="3.42578125" style="92" customWidth="1"/>
    <col min="14361" max="14363" width="2.5703125" style="92" customWidth="1"/>
    <col min="14364" max="14365" width="3.5703125" style="92" customWidth="1"/>
    <col min="14366" max="14376" width="2.5703125" style="92" customWidth="1"/>
    <col min="14377" max="14377" width="3.28515625" style="92" customWidth="1"/>
    <col min="14378" max="14395" width="2.5703125" style="92" customWidth="1"/>
    <col min="14396" max="14592" width="9.140625" style="92"/>
    <col min="14593" max="14604" width="2.5703125" style="92" customWidth="1"/>
    <col min="14605" max="14606" width="2.7109375" style="92" customWidth="1"/>
    <col min="14607" max="14615" width="2.5703125" style="92" customWidth="1"/>
    <col min="14616" max="14616" width="3.42578125" style="92" customWidth="1"/>
    <col min="14617" max="14619" width="2.5703125" style="92" customWidth="1"/>
    <col min="14620" max="14621" width="3.5703125" style="92" customWidth="1"/>
    <col min="14622" max="14632" width="2.5703125" style="92" customWidth="1"/>
    <col min="14633" max="14633" width="3.28515625" style="92" customWidth="1"/>
    <col min="14634" max="14651" width="2.5703125" style="92" customWidth="1"/>
    <col min="14652" max="14848" width="9.140625" style="92"/>
    <col min="14849" max="14860" width="2.5703125" style="92" customWidth="1"/>
    <col min="14861" max="14862" width="2.7109375" style="92" customWidth="1"/>
    <col min="14863" max="14871" width="2.5703125" style="92" customWidth="1"/>
    <col min="14872" max="14872" width="3.42578125" style="92" customWidth="1"/>
    <col min="14873" max="14875" width="2.5703125" style="92" customWidth="1"/>
    <col min="14876" max="14877" width="3.5703125" style="92" customWidth="1"/>
    <col min="14878" max="14888" width="2.5703125" style="92" customWidth="1"/>
    <col min="14889" max="14889" width="3.28515625" style="92" customWidth="1"/>
    <col min="14890" max="14907" width="2.5703125" style="92" customWidth="1"/>
    <col min="14908" max="15104" width="9.140625" style="92"/>
    <col min="15105" max="15116" width="2.5703125" style="92" customWidth="1"/>
    <col min="15117" max="15118" width="2.7109375" style="92" customWidth="1"/>
    <col min="15119" max="15127" width="2.5703125" style="92" customWidth="1"/>
    <col min="15128" max="15128" width="3.42578125" style="92" customWidth="1"/>
    <col min="15129" max="15131" width="2.5703125" style="92" customWidth="1"/>
    <col min="15132" max="15133" width="3.5703125" style="92" customWidth="1"/>
    <col min="15134" max="15144" width="2.5703125" style="92" customWidth="1"/>
    <col min="15145" max="15145" width="3.28515625" style="92" customWidth="1"/>
    <col min="15146" max="15163" width="2.5703125" style="92" customWidth="1"/>
    <col min="15164" max="15360" width="9.140625" style="92"/>
    <col min="15361" max="15372" width="2.5703125" style="92" customWidth="1"/>
    <col min="15373" max="15374" width="2.7109375" style="92" customWidth="1"/>
    <col min="15375" max="15383" width="2.5703125" style="92" customWidth="1"/>
    <col min="15384" max="15384" width="3.42578125" style="92" customWidth="1"/>
    <col min="15385" max="15387" width="2.5703125" style="92" customWidth="1"/>
    <col min="15388" max="15389" width="3.5703125" style="92" customWidth="1"/>
    <col min="15390" max="15400" width="2.5703125" style="92" customWidth="1"/>
    <col min="15401" max="15401" width="3.28515625" style="92" customWidth="1"/>
    <col min="15402" max="15419" width="2.5703125" style="92" customWidth="1"/>
    <col min="15420" max="15616" width="9.140625" style="92"/>
    <col min="15617" max="15628" width="2.5703125" style="92" customWidth="1"/>
    <col min="15629" max="15630" width="2.7109375" style="92" customWidth="1"/>
    <col min="15631" max="15639" width="2.5703125" style="92" customWidth="1"/>
    <col min="15640" max="15640" width="3.42578125" style="92" customWidth="1"/>
    <col min="15641" max="15643" width="2.5703125" style="92" customWidth="1"/>
    <col min="15644" max="15645" width="3.5703125" style="92" customWidth="1"/>
    <col min="15646" max="15656" width="2.5703125" style="92" customWidth="1"/>
    <col min="15657" max="15657" width="3.28515625" style="92" customWidth="1"/>
    <col min="15658" max="15675" width="2.5703125" style="92" customWidth="1"/>
    <col min="15676" max="15872" width="9.140625" style="92"/>
    <col min="15873" max="15884" width="2.5703125" style="92" customWidth="1"/>
    <col min="15885" max="15886" width="2.7109375" style="92" customWidth="1"/>
    <col min="15887" max="15895" width="2.5703125" style="92" customWidth="1"/>
    <col min="15896" max="15896" width="3.42578125" style="92" customWidth="1"/>
    <col min="15897" max="15899" width="2.5703125" style="92" customWidth="1"/>
    <col min="15900" max="15901" width="3.5703125" style="92" customWidth="1"/>
    <col min="15902" max="15912" width="2.5703125" style="92" customWidth="1"/>
    <col min="15913" max="15913" width="3.28515625" style="92" customWidth="1"/>
    <col min="15914" max="15931" width="2.5703125" style="92" customWidth="1"/>
    <col min="15932" max="16128" width="9.140625" style="92"/>
    <col min="16129" max="16140" width="2.5703125" style="92" customWidth="1"/>
    <col min="16141" max="16142" width="2.7109375" style="92" customWidth="1"/>
    <col min="16143" max="16151" width="2.5703125" style="92" customWidth="1"/>
    <col min="16152" max="16152" width="3.42578125" style="92" customWidth="1"/>
    <col min="16153" max="16155" width="2.5703125" style="92" customWidth="1"/>
    <col min="16156" max="16157" width="3.5703125" style="92" customWidth="1"/>
    <col min="16158" max="16168" width="2.5703125" style="92" customWidth="1"/>
    <col min="16169" max="16169" width="3.28515625" style="92" customWidth="1"/>
    <col min="16170" max="16187" width="2.5703125" style="92" customWidth="1"/>
    <col min="16188" max="16384" width="9.140625" style="92"/>
  </cols>
  <sheetData>
    <row r="1" spans="1:59" s="91" customFormat="1" ht="15" customHeight="1" x14ac:dyDescent="0.25">
      <c r="A1" s="177" t="s">
        <v>174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</row>
    <row r="3" spans="1:59" s="94" customFormat="1" ht="21.95" customHeight="1" x14ac:dyDescent="0.2">
      <c r="A3" s="168" t="s">
        <v>175</v>
      </c>
      <c r="B3" s="169"/>
      <c r="C3" s="169"/>
      <c r="D3" s="169"/>
      <c r="E3" s="170"/>
      <c r="F3" s="168" t="s">
        <v>198</v>
      </c>
      <c r="G3" s="169"/>
      <c r="H3" s="169"/>
      <c r="I3" s="169"/>
      <c r="J3" s="169"/>
      <c r="K3" s="169"/>
      <c r="L3" s="169"/>
      <c r="M3" s="169"/>
      <c r="N3" s="169"/>
      <c r="O3" s="170"/>
      <c r="P3" s="166" t="s">
        <v>43</v>
      </c>
      <c r="Q3" s="166"/>
      <c r="R3" s="166"/>
      <c r="S3" s="166"/>
      <c r="T3" s="166" t="s">
        <v>44</v>
      </c>
      <c r="U3" s="166"/>
      <c r="V3" s="166"/>
      <c r="W3" s="166"/>
      <c r="X3" s="166"/>
      <c r="Y3" s="166"/>
      <c r="Z3" s="166"/>
      <c r="AA3" s="166"/>
      <c r="AB3" s="166"/>
      <c r="AC3" s="166"/>
      <c r="AD3" s="166" t="s">
        <v>48</v>
      </c>
      <c r="AE3" s="166"/>
      <c r="AF3" s="166"/>
      <c r="AG3" s="166"/>
      <c r="AH3" s="166"/>
      <c r="AI3" s="166"/>
      <c r="AJ3" s="166" t="s">
        <v>50</v>
      </c>
      <c r="AK3" s="166"/>
      <c r="AL3" s="166"/>
      <c r="AM3" s="166"/>
      <c r="AN3" s="166"/>
      <c r="AO3" s="166"/>
      <c r="AP3" s="166" t="s">
        <v>176</v>
      </c>
      <c r="AQ3" s="166"/>
      <c r="AR3" s="166"/>
      <c r="AS3" s="166"/>
      <c r="AT3" s="166"/>
      <c r="AU3" s="166"/>
      <c r="AV3" s="167" t="s">
        <v>177</v>
      </c>
      <c r="AW3" s="167"/>
      <c r="AX3" s="167"/>
      <c r="AY3" s="167"/>
      <c r="AZ3" s="167"/>
      <c r="BA3" s="167"/>
      <c r="BB3" s="93"/>
      <c r="BC3" s="93"/>
      <c r="BD3" s="93"/>
      <c r="BE3" s="93"/>
      <c r="BF3" s="93"/>
      <c r="BG3" s="93"/>
    </row>
    <row r="4" spans="1:59" s="94" customFormat="1" ht="30.75" customHeight="1" x14ac:dyDescent="0.2">
      <c r="A4" s="171"/>
      <c r="B4" s="172"/>
      <c r="C4" s="172"/>
      <c r="D4" s="172"/>
      <c r="E4" s="173"/>
      <c r="F4" s="174"/>
      <c r="G4" s="175"/>
      <c r="H4" s="175"/>
      <c r="I4" s="175"/>
      <c r="J4" s="175"/>
      <c r="K4" s="175"/>
      <c r="L4" s="175"/>
      <c r="M4" s="175"/>
      <c r="N4" s="175"/>
      <c r="O4" s="176"/>
      <c r="P4" s="166"/>
      <c r="Q4" s="166"/>
      <c r="R4" s="166"/>
      <c r="S4" s="166"/>
      <c r="T4" s="166" t="s">
        <v>178</v>
      </c>
      <c r="U4" s="166"/>
      <c r="V4" s="166"/>
      <c r="W4" s="166"/>
      <c r="X4" s="166"/>
      <c r="Y4" s="166" t="s">
        <v>179</v>
      </c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7"/>
      <c r="AW4" s="167"/>
      <c r="AX4" s="167"/>
      <c r="AY4" s="167"/>
      <c r="AZ4" s="167"/>
      <c r="BA4" s="167"/>
      <c r="BB4" s="93"/>
      <c r="BC4" s="93"/>
      <c r="BD4" s="93"/>
      <c r="BE4" s="93"/>
      <c r="BF4" s="93"/>
      <c r="BG4" s="93"/>
    </row>
    <row r="5" spans="1:59" ht="21.95" customHeight="1" x14ac:dyDescent="0.2">
      <c r="A5" s="180">
        <v>1</v>
      </c>
      <c r="B5" s="181"/>
      <c r="C5" s="181"/>
      <c r="D5" s="181"/>
      <c r="E5" s="181"/>
      <c r="F5" s="95"/>
      <c r="G5" s="182">
        <v>16</v>
      </c>
      <c r="H5" s="182"/>
      <c r="I5" s="96" t="s">
        <v>199</v>
      </c>
      <c r="J5" s="182">
        <v>23</v>
      </c>
      <c r="K5" s="182"/>
      <c r="L5" s="96" t="s">
        <v>200</v>
      </c>
      <c r="M5" s="182">
        <f>G5+J5</f>
        <v>39</v>
      </c>
      <c r="N5" s="182"/>
      <c r="O5" s="97"/>
      <c r="P5" s="185">
        <v>1</v>
      </c>
      <c r="Q5" s="185"/>
      <c r="R5" s="185"/>
      <c r="S5" s="185"/>
      <c r="T5" s="185">
        <v>0</v>
      </c>
      <c r="U5" s="185"/>
      <c r="V5" s="185"/>
      <c r="W5" s="185"/>
      <c r="X5" s="185"/>
      <c r="Y5" s="185"/>
      <c r="Z5" s="185"/>
      <c r="AA5" s="185"/>
      <c r="AB5" s="185"/>
      <c r="AC5" s="185"/>
      <c r="AD5" s="186">
        <v>1</v>
      </c>
      <c r="AE5" s="186"/>
      <c r="AF5" s="186"/>
      <c r="AG5" s="186"/>
      <c r="AH5" s="186"/>
      <c r="AI5" s="186"/>
      <c r="AJ5" s="188"/>
      <c r="AK5" s="188"/>
      <c r="AL5" s="188"/>
      <c r="AM5" s="188"/>
      <c r="AN5" s="188"/>
      <c r="AO5" s="188"/>
      <c r="AP5" s="185">
        <v>11</v>
      </c>
      <c r="AQ5" s="185"/>
      <c r="AR5" s="185"/>
      <c r="AS5" s="185"/>
      <c r="AT5" s="185"/>
      <c r="AU5" s="185"/>
      <c r="AV5" s="154">
        <f>SUM(M5:AU5)</f>
        <v>52</v>
      </c>
      <c r="AW5" s="154"/>
      <c r="AX5" s="154"/>
      <c r="AY5" s="154"/>
      <c r="AZ5" s="154"/>
      <c r="BA5" s="154"/>
      <c r="BB5" s="93"/>
      <c r="BC5" s="93"/>
      <c r="BD5" s="93"/>
      <c r="BE5" s="93"/>
      <c r="BF5" s="93"/>
      <c r="BG5" s="93"/>
    </row>
    <row r="6" spans="1:59" ht="21.95" customHeight="1" x14ac:dyDescent="0.2">
      <c r="A6" s="180">
        <v>2</v>
      </c>
      <c r="B6" s="181"/>
      <c r="C6" s="181"/>
      <c r="D6" s="181"/>
      <c r="E6" s="181"/>
      <c r="F6" s="95"/>
      <c r="G6" s="182">
        <v>13</v>
      </c>
      <c r="H6" s="182"/>
      <c r="I6" s="96" t="s">
        <v>199</v>
      </c>
      <c r="J6" s="182">
        <v>14</v>
      </c>
      <c r="K6" s="182"/>
      <c r="L6" s="96" t="s">
        <v>200</v>
      </c>
      <c r="M6" s="182">
        <f>G6+J6</f>
        <v>27</v>
      </c>
      <c r="N6" s="182"/>
      <c r="O6" s="97"/>
      <c r="P6" s="185">
        <v>4</v>
      </c>
      <c r="Q6" s="185"/>
      <c r="R6" s="185"/>
      <c r="S6" s="185"/>
      <c r="T6" s="185">
        <v>8</v>
      </c>
      <c r="U6" s="185"/>
      <c r="V6" s="185"/>
      <c r="W6" s="185"/>
      <c r="X6" s="185"/>
      <c r="Y6" s="185"/>
      <c r="Z6" s="185"/>
      <c r="AA6" s="185"/>
      <c r="AB6" s="185"/>
      <c r="AC6" s="185"/>
      <c r="AD6" s="186">
        <v>2</v>
      </c>
      <c r="AE6" s="186"/>
      <c r="AF6" s="186"/>
      <c r="AG6" s="186"/>
      <c r="AH6" s="186"/>
      <c r="AI6" s="186"/>
      <c r="AJ6" s="188"/>
      <c r="AK6" s="188"/>
      <c r="AL6" s="188"/>
      <c r="AM6" s="188"/>
      <c r="AN6" s="188"/>
      <c r="AO6" s="188"/>
      <c r="AP6" s="185">
        <v>11</v>
      </c>
      <c r="AQ6" s="185"/>
      <c r="AR6" s="185"/>
      <c r="AS6" s="185"/>
      <c r="AT6" s="185"/>
      <c r="AU6" s="185"/>
      <c r="AV6" s="154">
        <f>SUM(M6:AU6)</f>
        <v>52</v>
      </c>
      <c r="AW6" s="154"/>
      <c r="AX6" s="154"/>
      <c r="AY6" s="154"/>
      <c r="AZ6" s="154"/>
      <c r="BA6" s="154"/>
      <c r="BB6" s="93"/>
      <c r="BC6" s="93"/>
      <c r="BD6" s="93"/>
      <c r="BE6" s="93"/>
      <c r="BF6" s="93"/>
      <c r="BG6" s="93"/>
    </row>
    <row r="7" spans="1:59" ht="21.95" customHeight="1" x14ac:dyDescent="0.2">
      <c r="A7" s="180">
        <v>3</v>
      </c>
      <c r="B7" s="181"/>
      <c r="C7" s="181"/>
      <c r="D7" s="181"/>
      <c r="E7" s="181"/>
      <c r="F7" s="95"/>
      <c r="G7" s="182">
        <v>9</v>
      </c>
      <c r="H7" s="182"/>
      <c r="I7" s="96" t="s">
        <v>199</v>
      </c>
      <c r="J7" s="182">
        <v>10</v>
      </c>
      <c r="K7" s="182"/>
      <c r="L7" s="96" t="s">
        <v>200</v>
      </c>
      <c r="M7" s="182">
        <f>G7+J7</f>
        <v>19</v>
      </c>
      <c r="N7" s="182"/>
      <c r="O7" s="97"/>
      <c r="P7" s="185">
        <v>6</v>
      </c>
      <c r="Q7" s="185"/>
      <c r="R7" s="185"/>
      <c r="S7" s="185"/>
      <c r="T7" s="185">
        <v>14</v>
      </c>
      <c r="U7" s="185"/>
      <c r="V7" s="185"/>
      <c r="W7" s="185"/>
      <c r="X7" s="185"/>
      <c r="Y7" s="185"/>
      <c r="Z7" s="185"/>
      <c r="AA7" s="185"/>
      <c r="AB7" s="185"/>
      <c r="AC7" s="185"/>
      <c r="AD7" s="186">
        <v>2</v>
      </c>
      <c r="AE7" s="186"/>
      <c r="AF7" s="186"/>
      <c r="AG7" s="186"/>
      <c r="AH7" s="186"/>
      <c r="AI7" s="186"/>
      <c r="AJ7" s="188"/>
      <c r="AK7" s="188"/>
      <c r="AL7" s="188"/>
      <c r="AM7" s="188"/>
      <c r="AN7" s="188"/>
      <c r="AO7" s="188"/>
      <c r="AP7" s="185">
        <v>11</v>
      </c>
      <c r="AQ7" s="185"/>
      <c r="AR7" s="185"/>
      <c r="AS7" s="185"/>
      <c r="AT7" s="185"/>
      <c r="AU7" s="185"/>
      <c r="AV7" s="154">
        <f>SUM(M7:AU7)</f>
        <v>52</v>
      </c>
      <c r="AW7" s="154"/>
      <c r="AX7" s="154"/>
      <c r="AY7" s="154"/>
      <c r="AZ7" s="154"/>
      <c r="BA7" s="154"/>
      <c r="BB7" s="93"/>
      <c r="BC7" s="93"/>
      <c r="BD7" s="93"/>
      <c r="BE7" s="93"/>
      <c r="BF7" s="93"/>
      <c r="BG7" s="93"/>
    </row>
    <row r="8" spans="1:59" ht="21.95" customHeight="1" x14ac:dyDescent="0.2">
      <c r="A8" s="180">
        <v>4</v>
      </c>
      <c r="B8" s="181"/>
      <c r="C8" s="181"/>
      <c r="D8" s="181"/>
      <c r="E8" s="181"/>
      <c r="F8" s="95"/>
      <c r="G8" s="182">
        <v>9</v>
      </c>
      <c r="H8" s="182"/>
      <c r="I8" s="96" t="s">
        <v>199</v>
      </c>
      <c r="J8" s="182">
        <v>10</v>
      </c>
      <c r="K8" s="182"/>
      <c r="L8" s="96" t="s">
        <v>200</v>
      </c>
      <c r="M8" s="182">
        <f>G8+J8</f>
        <v>19</v>
      </c>
      <c r="N8" s="182"/>
      <c r="O8" s="97"/>
      <c r="P8" s="185">
        <v>6</v>
      </c>
      <c r="Q8" s="185"/>
      <c r="R8" s="185"/>
      <c r="S8" s="185"/>
      <c r="T8" s="185">
        <v>12</v>
      </c>
      <c r="U8" s="185"/>
      <c r="V8" s="185"/>
      <c r="W8" s="185"/>
      <c r="X8" s="185"/>
      <c r="Y8" s="185"/>
      <c r="Z8" s="185"/>
      <c r="AA8" s="185"/>
      <c r="AB8" s="185"/>
      <c r="AC8" s="185"/>
      <c r="AD8" s="186">
        <v>2</v>
      </c>
      <c r="AE8" s="186"/>
      <c r="AF8" s="186"/>
      <c r="AG8" s="186"/>
      <c r="AH8" s="186"/>
      <c r="AI8" s="186"/>
      <c r="AJ8" s="185">
        <v>2</v>
      </c>
      <c r="AK8" s="185"/>
      <c r="AL8" s="185"/>
      <c r="AM8" s="185"/>
      <c r="AN8" s="185"/>
      <c r="AO8" s="185"/>
      <c r="AP8" s="185">
        <v>2</v>
      </c>
      <c r="AQ8" s="185"/>
      <c r="AR8" s="185"/>
      <c r="AS8" s="185"/>
      <c r="AT8" s="185"/>
      <c r="AU8" s="185"/>
      <c r="AV8" s="154">
        <f>SUM(M8:AU8)</f>
        <v>43</v>
      </c>
      <c r="AW8" s="154"/>
      <c r="AX8" s="154"/>
      <c r="AY8" s="154"/>
      <c r="AZ8" s="154"/>
      <c r="BA8" s="154"/>
      <c r="BB8" s="93"/>
      <c r="BC8" s="93"/>
      <c r="BD8" s="93"/>
      <c r="BE8" s="93"/>
      <c r="BF8" s="93"/>
      <c r="BG8" s="93"/>
    </row>
    <row r="9" spans="1:59" s="98" customFormat="1" ht="21.95" customHeight="1" x14ac:dyDescent="0.2">
      <c r="A9" s="155" t="s">
        <v>177</v>
      </c>
      <c r="B9" s="156"/>
      <c r="C9" s="156"/>
      <c r="D9" s="156"/>
      <c r="E9" s="156"/>
      <c r="F9" s="155">
        <f>SUM(M5:N8)</f>
        <v>104</v>
      </c>
      <c r="G9" s="156"/>
      <c r="H9" s="156"/>
      <c r="I9" s="156"/>
      <c r="J9" s="156"/>
      <c r="K9" s="156"/>
      <c r="L9" s="156"/>
      <c r="M9" s="156"/>
      <c r="N9" s="156"/>
      <c r="O9" s="187"/>
      <c r="P9" s="150">
        <f>SUM(P5:S8)</f>
        <v>17</v>
      </c>
      <c r="Q9" s="150"/>
      <c r="R9" s="150"/>
      <c r="S9" s="150"/>
      <c r="T9" s="150">
        <f>SUM(T5:X8)</f>
        <v>34</v>
      </c>
      <c r="U9" s="150"/>
      <c r="V9" s="150"/>
      <c r="W9" s="150"/>
      <c r="X9" s="150"/>
      <c r="Y9" s="150">
        <f>SUM(Y5:AC8)</f>
        <v>0</v>
      </c>
      <c r="Z9" s="150"/>
      <c r="AA9" s="150"/>
      <c r="AB9" s="150"/>
      <c r="AC9" s="150"/>
      <c r="AD9" s="154">
        <f>SUM(AD5:AI8)</f>
        <v>7</v>
      </c>
      <c r="AE9" s="154"/>
      <c r="AF9" s="154"/>
      <c r="AG9" s="154"/>
      <c r="AH9" s="154"/>
      <c r="AI9" s="154"/>
      <c r="AJ9" s="150">
        <f>SUM(AJ8:AO8)</f>
        <v>2</v>
      </c>
      <c r="AK9" s="150"/>
      <c r="AL9" s="150"/>
      <c r="AM9" s="150"/>
      <c r="AN9" s="150"/>
      <c r="AO9" s="150"/>
      <c r="AP9" s="150">
        <f>SUM(AP5:AU8)</f>
        <v>35</v>
      </c>
      <c r="AQ9" s="150"/>
      <c r="AR9" s="150"/>
      <c r="AS9" s="150"/>
      <c r="AT9" s="150"/>
      <c r="AU9" s="150"/>
      <c r="AV9" s="154">
        <f>SUM(AV5:BA8)</f>
        <v>199</v>
      </c>
      <c r="AW9" s="150"/>
      <c r="AX9" s="150"/>
      <c r="AY9" s="150"/>
      <c r="AZ9" s="150"/>
      <c r="BA9" s="150"/>
      <c r="BB9" s="93"/>
      <c r="BC9" s="93"/>
      <c r="BD9" s="93"/>
      <c r="BE9" s="93"/>
      <c r="BF9" s="93"/>
      <c r="BG9" s="93"/>
    </row>
    <row r="10" spans="1:59" ht="12" x14ac:dyDescent="0.2">
      <c r="BB10" s="93"/>
      <c r="BC10" s="93"/>
      <c r="BD10" s="93"/>
      <c r="BE10" s="93"/>
      <c r="BF10" s="93"/>
      <c r="BG10" s="93"/>
    </row>
    <row r="11" spans="1:59" s="91" customFormat="1" ht="15" customHeight="1" x14ac:dyDescent="0.25">
      <c r="A11" s="177" t="s">
        <v>201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93"/>
      <c r="BC11" s="93"/>
      <c r="BD11" s="93"/>
      <c r="BE11" s="93"/>
      <c r="BF11" s="93"/>
      <c r="BG11" s="93"/>
    </row>
    <row r="12" spans="1:59" ht="12" x14ac:dyDescent="0.2">
      <c r="BB12" s="93"/>
      <c r="BC12" s="93"/>
      <c r="BD12" s="93"/>
      <c r="BE12" s="93"/>
      <c r="BF12" s="93"/>
      <c r="BG12" s="93"/>
    </row>
    <row r="13" spans="1:59" s="99" customFormat="1" ht="33" customHeight="1" x14ac:dyDescent="0.2">
      <c r="A13" s="183" t="s">
        <v>202</v>
      </c>
      <c r="B13" s="179" t="s">
        <v>203</v>
      </c>
      <c r="C13" s="179"/>
      <c r="D13" s="179"/>
      <c r="E13" s="179"/>
      <c r="F13" s="178" t="s">
        <v>204</v>
      </c>
      <c r="G13" s="179" t="s">
        <v>205</v>
      </c>
      <c r="H13" s="179"/>
      <c r="I13" s="179"/>
      <c r="J13" s="178" t="s">
        <v>206</v>
      </c>
      <c r="K13" s="179" t="s">
        <v>207</v>
      </c>
      <c r="L13" s="179"/>
      <c r="M13" s="179"/>
      <c r="N13" s="179"/>
      <c r="O13" s="179" t="s">
        <v>208</v>
      </c>
      <c r="P13" s="179"/>
      <c r="Q13" s="179"/>
      <c r="R13" s="179"/>
      <c r="S13" s="178" t="s">
        <v>209</v>
      </c>
      <c r="T13" s="179" t="s">
        <v>210</v>
      </c>
      <c r="U13" s="179"/>
      <c r="V13" s="179"/>
      <c r="W13" s="178" t="s">
        <v>211</v>
      </c>
      <c r="X13" s="179" t="s">
        <v>212</v>
      </c>
      <c r="Y13" s="179"/>
      <c r="Z13" s="179"/>
      <c r="AA13" s="178" t="s">
        <v>213</v>
      </c>
      <c r="AB13" s="179" t="s">
        <v>214</v>
      </c>
      <c r="AC13" s="179"/>
      <c r="AD13" s="179"/>
      <c r="AE13" s="179"/>
      <c r="AF13" s="178" t="s">
        <v>215</v>
      </c>
      <c r="AG13" s="179" t="s">
        <v>216</v>
      </c>
      <c r="AH13" s="179"/>
      <c r="AI13" s="179"/>
      <c r="AJ13" s="178" t="s">
        <v>217</v>
      </c>
      <c r="AK13" s="179" t="s">
        <v>218</v>
      </c>
      <c r="AL13" s="179"/>
      <c r="AM13" s="179"/>
      <c r="AN13" s="179"/>
      <c r="AO13" s="179" t="s">
        <v>219</v>
      </c>
      <c r="AP13" s="179"/>
      <c r="AQ13" s="179"/>
      <c r="AR13" s="179"/>
      <c r="AS13" s="178" t="s">
        <v>204</v>
      </c>
      <c r="AT13" s="179" t="s">
        <v>220</v>
      </c>
      <c r="AU13" s="179"/>
      <c r="AV13" s="179"/>
      <c r="AW13" s="178" t="s">
        <v>221</v>
      </c>
      <c r="AX13" s="179" t="s">
        <v>222</v>
      </c>
      <c r="AY13" s="179"/>
      <c r="AZ13" s="179"/>
      <c r="BA13" s="179"/>
      <c r="BB13" s="93"/>
      <c r="BC13" s="93"/>
      <c r="BD13" s="93"/>
      <c r="BE13" s="93"/>
      <c r="BF13" s="93"/>
      <c r="BG13" s="93"/>
    </row>
    <row r="14" spans="1:59" s="99" customFormat="1" ht="33" customHeight="1" x14ac:dyDescent="0.2">
      <c r="A14" s="184"/>
      <c r="B14" s="100" t="s">
        <v>223</v>
      </c>
      <c r="C14" s="100" t="s">
        <v>224</v>
      </c>
      <c r="D14" s="100" t="s">
        <v>225</v>
      </c>
      <c r="E14" s="100" t="s">
        <v>226</v>
      </c>
      <c r="F14" s="178"/>
      <c r="G14" s="100" t="s">
        <v>227</v>
      </c>
      <c r="H14" s="100" t="s">
        <v>228</v>
      </c>
      <c r="I14" s="100" t="s">
        <v>229</v>
      </c>
      <c r="J14" s="178"/>
      <c r="K14" s="100" t="s">
        <v>230</v>
      </c>
      <c r="L14" s="100" t="s">
        <v>231</v>
      </c>
      <c r="M14" s="100" t="s">
        <v>232</v>
      </c>
      <c r="N14" s="100" t="s">
        <v>233</v>
      </c>
      <c r="O14" s="100" t="s">
        <v>223</v>
      </c>
      <c r="P14" s="100" t="s">
        <v>224</v>
      </c>
      <c r="Q14" s="100" t="s">
        <v>225</v>
      </c>
      <c r="R14" s="100" t="s">
        <v>226</v>
      </c>
      <c r="S14" s="178"/>
      <c r="T14" s="100" t="s">
        <v>234</v>
      </c>
      <c r="U14" s="100" t="s">
        <v>235</v>
      </c>
      <c r="V14" s="100" t="s">
        <v>236</v>
      </c>
      <c r="W14" s="178"/>
      <c r="X14" s="100" t="s">
        <v>237</v>
      </c>
      <c r="Y14" s="100" t="s">
        <v>238</v>
      </c>
      <c r="Z14" s="100" t="s">
        <v>239</v>
      </c>
      <c r="AA14" s="178"/>
      <c r="AB14" s="100" t="s">
        <v>237</v>
      </c>
      <c r="AC14" s="100" t="s">
        <v>238</v>
      </c>
      <c r="AD14" s="100" t="s">
        <v>239</v>
      </c>
      <c r="AE14" s="100" t="s">
        <v>240</v>
      </c>
      <c r="AF14" s="178"/>
      <c r="AG14" s="100" t="s">
        <v>227</v>
      </c>
      <c r="AH14" s="100" t="s">
        <v>228</v>
      </c>
      <c r="AI14" s="100" t="s">
        <v>229</v>
      </c>
      <c r="AJ14" s="178"/>
      <c r="AK14" s="100" t="s">
        <v>241</v>
      </c>
      <c r="AL14" s="100" t="s">
        <v>242</v>
      </c>
      <c r="AM14" s="100" t="s">
        <v>243</v>
      </c>
      <c r="AN14" s="100" t="s">
        <v>244</v>
      </c>
      <c r="AO14" s="100" t="s">
        <v>223</v>
      </c>
      <c r="AP14" s="100" t="s">
        <v>224</v>
      </c>
      <c r="AQ14" s="100" t="s">
        <v>225</v>
      </c>
      <c r="AR14" s="100" t="s">
        <v>226</v>
      </c>
      <c r="AS14" s="178"/>
      <c r="AT14" s="100" t="s">
        <v>227</v>
      </c>
      <c r="AU14" s="100" t="s">
        <v>228</v>
      </c>
      <c r="AV14" s="100" t="s">
        <v>229</v>
      </c>
      <c r="AW14" s="178"/>
      <c r="AX14" s="100" t="s">
        <v>230</v>
      </c>
      <c r="AY14" s="100" t="s">
        <v>231</v>
      </c>
      <c r="AZ14" s="100" t="s">
        <v>232</v>
      </c>
      <c r="BA14" s="100" t="s">
        <v>245</v>
      </c>
      <c r="BB14" s="93"/>
      <c r="BC14" s="93"/>
      <c r="BD14" s="93"/>
      <c r="BE14" s="93"/>
      <c r="BF14" s="93"/>
      <c r="BG14" s="93"/>
    </row>
    <row r="15" spans="1:59" ht="22.5" customHeight="1" x14ac:dyDescent="0.2">
      <c r="A15" s="101"/>
      <c r="B15" s="102" t="s">
        <v>246</v>
      </c>
      <c r="C15" s="102" t="s">
        <v>247</v>
      </c>
      <c r="D15" s="102" t="s">
        <v>248</v>
      </c>
      <c r="E15" s="102" t="s">
        <v>249</v>
      </c>
      <c r="F15" s="102" t="s">
        <v>250</v>
      </c>
      <c r="G15" s="102" t="s">
        <v>251</v>
      </c>
      <c r="H15" s="102" t="s">
        <v>252</v>
      </c>
      <c r="I15" s="102" t="s">
        <v>253</v>
      </c>
      <c r="J15" s="102" t="s">
        <v>254</v>
      </c>
      <c r="K15" s="102" t="s">
        <v>255</v>
      </c>
      <c r="L15" s="102" t="s">
        <v>256</v>
      </c>
      <c r="M15" s="102" t="s">
        <v>257</v>
      </c>
      <c r="N15" s="102" t="s">
        <v>258</v>
      </c>
      <c r="O15" s="102" t="s">
        <v>259</v>
      </c>
      <c r="P15" s="102" t="s">
        <v>260</v>
      </c>
      <c r="Q15" s="102" t="s">
        <v>261</v>
      </c>
      <c r="R15" s="102" t="s">
        <v>262</v>
      </c>
      <c r="S15" s="102" t="s">
        <v>263</v>
      </c>
      <c r="T15" s="102" t="s">
        <v>264</v>
      </c>
      <c r="U15" s="102" t="s">
        <v>265</v>
      </c>
      <c r="V15" s="102" t="s">
        <v>266</v>
      </c>
      <c r="W15" s="102" t="s">
        <v>267</v>
      </c>
      <c r="X15" s="102" t="s">
        <v>268</v>
      </c>
      <c r="Y15" s="102" t="s">
        <v>269</v>
      </c>
      <c r="Z15" s="102" t="s">
        <v>270</v>
      </c>
      <c r="AA15" s="102" t="s">
        <v>271</v>
      </c>
      <c r="AB15" s="102" t="s">
        <v>272</v>
      </c>
      <c r="AC15" s="102" t="s">
        <v>273</v>
      </c>
      <c r="AD15" s="102" t="s">
        <v>274</v>
      </c>
      <c r="AE15" s="102" t="s">
        <v>275</v>
      </c>
      <c r="AF15" s="102" t="s">
        <v>276</v>
      </c>
      <c r="AG15" s="102" t="s">
        <v>277</v>
      </c>
      <c r="AH15" s="102" t="s">
        <v>278</v>
      </c>
      <c r="AI15" s="102" t="s">
        <v>279</v>
      </c>
      <c r="AJ15" s="102" t="s">
        <v>280</v>
      </c>
      <c r="AK15" s="102" t="s">
        <v>281</v>
      </c>
      <c r="AL15" s="102" t="s">
        <v>282</v>
      </c>
      <c r="AM15" s="102" t="s">
        <v>283</v>
      </c>
      <c r="AN15" s="102" t="s">
        <v>284</v>
      </c>
      <c r="AO15" s="102" t="s">
        <v>285</v>
      </c>
      <c r="AP15" s="102" t="s">
        <v>286</v>
      </c>
      <c r="AQ15" s="102" t="s">
        <v>287</v>
      </c>
      <c r="AR15" s="102" t="s">
        <v>288</v>
      </c>
      <c r="AS15" s="102" t="s">
        <v>289</v>
      </c>
      <c r="AT15" s="102" t="s">
        <v>290</v>
      </c>
      <c r="AU15" s="102" t="s">
        <v>291</v>
      </c>
      <c r="AV15" s="102" t="s">
        <v>292</v>
      </c>
      <c r="AW15" s="102" t="s">
        <v>293</v>
      </c>
      <c r="AX15" s="102" t="s">
        <v>294</v>
      </c>
      <c r="AY15" s="102" t="s">
        <v>295</v>
      </c>
      <c r="AZ15" s="102" t="s">
        <v>296</v>
      </c>
      <c r="BA15" s="102" t="s">
        <v>297</v>
      </c>
      <c r="BB15" s="93"/>
      <c r="BC15" s="93"/>
      <c r="BD15" s="93"/>
      <c r="BE15" s="93"/>
      <c r="BF15" s="93"/>
      <c r="BG15" s="93"/>
    </row>
    <row r="16" spans="1:59" ht="22.5" customHeight="1" x14ac:dyDescent="0.2">
      <c r="A16" s="102">
        <v>1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3"/>
      <c r="S16" s="104" t="s">
        <v>299</v>
      </c>
      <c r="T16" s="104" t="s">
        <v>299</v>
      </c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4" t="s">
        <v>300</v>
      </c>
      <c r="AR16" s="103" t="s">
        <v>298</v>
      </c>
      <c r="AS16" s="104" t="s">
        <v>299</v>
      </c>
      <c r="AT16" s="104" t="s">
        <v>299</v>
      </c>
      <c r="AU16" s="104" t="s">
        <v>299</v>
      </c>
      <c r="AV16" s="104" t="s">
        <v>299</v>
      </c>
      <c r="AW16" s="104" t="s">
        <v>299</v>
      </c>
      <c r="AX16" s="104" t="s">
        <v>299</v>
      </c>
      <c r="AY16" s="104" t="s">
        <v>299</v>
      </c>
      <c r="AZ16" s="104" t="s">
        <v>299</v>
      </c>
      <c r="BA16" s="104" t="s">
        <v>299</v>
      </c>
      <c r="BB16" s="93"/>
      <c r="BC16" s="93"/>
      <c r="BD16" s="93"/>
      <c r="BE16" s="93"/>
      <c r="BF16" s="93"/>
      <c r="BG16" s="93"/>
    </row>
    <row r="17" spans="1:59" ht="22.5" customHeight="1" x14ac:dyDescent="0.2">
      <c r="A17" s="102">
        <v>2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4"/>
      <c r="O17" s="104" t="s">
        <v>300</v>
      </c>
      <c r="P17" s="104" t="s">
        <v>300</v>
      </c>
      <c r="Q17" s="104" t="s">
        <v>301</v>
      </c>
      <c r="R17" s="103" t="s">
        <v>298</v>
      </c>
      <c r="S17" s="104" t="s">
        <v>299</v>
      </c>
      <c r="T17" s="104" t="s">
        <v>299</v>
      </c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4" t="s">
        <v>300</v>
      </c>
      <c r="AJ17" s="104" t="s">
        <v>300</v>
      </c>
      <c r="AK17" s="104" t="s">
        <v>301</v>
      </c>
      <c r="AL17" s="104" t="s">
        <v>301</v>
      </c>
      <c r="AM17" s="104" t="s">
        <v>301</v>
      </c>
      <c r="AN17" s="104" t="s">
        <v>301</v>
      </c>
      <c r="AO17" s="104" t="s">
        <v>301</v>
      </c>
      <c r="AP17" s="104" t="s">
        <v>301</v>
      </c>
      <c r="AQ17" s="104" t="s">
        <v>301</v>
      </c>
      <c r="AR17" s="103" t="s">
        <v>298</v>
      </c>
      <c r="AS17" s="104" t="s">
        <v>299</v>
      </c>
      <c r="AT17" s="104" t="s">
        <v>299</v>
      </c>
      <c r="AU17" s="104" t="s">
        <v>299</v>
      </c>
      <c r="AV17" s="104" t="s">
        <v>299</v>
      </c>
      <c r="AW17" s="104" t="s">
        <v>299</v>
      </c>
      <c r="AX17" s="104" t="s">
        <v>299</v>
      </c>
      <c r="AY17" s="104" t="s">
        <v>299</v>
      </c>
      <c r="AZ17" s="104" t="s">
        <v>299</v>
      </c>
      <c r="BA17" s="104" t="s">
        <v>299</v>
      </c>
      <c r="BB17" s="93"/>
      <c r="BC17" s="93"/>
      <c r="BD17" s="93"/>
      <c r="BE17" s="93"/>
      <c r="BF17" s="93"/>
      <c r="BG17" s="93"/>
    </row>
    <row r="18" spans="1:59" ht="22.5" customHeight="1" x14ac:dyDescent="0.2">
      <c r="A18" s="102">
        <v>3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4" t="s">
        <v>300</v>
      </c>
      <c r="L18" s="104" t="s">
        <v>300</v>
      </c>
      <c r="M18" s="104" t="s">
        <v>300</v>
      </c>
      <c r="N18" s="104" t="s">
        <v>301</v>
      </c>
      <c r="O18" s="104" t="s">
        <v>301</v>
      </c>
      <c r="P18" s="104" t="s">
        <v>301</v>
      </c>
      <c r="Q18" s="104" t="s">
        <v>301</v>
      </c>
      <c r="R18" s="103" t="s">
        <v>298</v>
      </c>
      <c r="S18" s="104" t="s">
        <v>299</v>
      </c>
      <c r="T18" s="104" t="s">
        <v>299</v>
      </c>
      <c r="U18" s="102"/>
      <c r="V18" s="102"/>
      <c r="W18" s="102"/>
      <c r="X18" s="102"/>
      <c r="Y18" s="102"/>
      <c r="Z18" s="102"/>
      <c r="AA18" s="102"/>
      <c r="AB18" s="102"/>
      <c r="AC18" s="104"/>
      <c r="AD18" s="104"/>
      <c r="AE18" s="104" t="s">
        <v>300</v>
      </c>
      <c r="AF18" s="104" t="s">
        <v>300</v>
      </c>
      <c r="AG18" s="104" t="s">
        <v>300</v>
      </c>
      <c r="AH18" s="104" t="s">
        <v>301</v>
      </c>
      <c r="AI18" s="104" t="s">
        <v>301</v>
      </c>
      <c r="AJ18" s="104" t="s">
        <v>301</v>
      </c>
      <c r="AK18" s="104" t="s">
        <v>301</v>
      </c>
      <c r="AL18" s="104" t="s">
        <v>301</v>
      </c>
      <c r="AM18" s="104" t="s">
        <v>301</v>
      </c>
      <c r="AN18" s="104" t="s">
        <v>301</v>
      </c>
      <c r="AO18" s="104" t="s">
        <v>301</v>
      </c>
      <c r="AP18" s="104" t="s">
        <v>301</v>
      </c>
      <c r="AQ18" s="104" t="s">
        <v>301</v>
      </c>
      <c r="AR18" s="103" t="s">
        <v>298</v>
      </c>
      <c r="AS18" s="104" t="s">
        <v>299</v>
      </c>
      <c r="AT18" s="104" t="s">
        <v>299</v>
      </c>
      <c r="AU18" s="104" t="s">
        <v>299</v>
      </c>
      <c r="AV18" s="104" t="s">
        <v>299</v>
      </c>
      <c r="AW18" s="104" t="s">
        <v>299</v>
      </c>
      <c r="AX18" s="104" t="s">
        <v>299</v>
      </c>
      <c r="AY18" s="104" t="s">
        <v>299</v>
      </c>
      <c r="AZ18" s="104" t="s">
        <v>299</v>
      </c>
      <c r="BA18" s="104" t="s">
        <v>299</v>
      </c>
    </row>
    <row r="19" spans="1:59" ht="22.5" customHeight="1" x14ac:dyDescent="0.2">
      <c r="A19" s="102">
        <v>4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4" t="s">
        <v>300</v>
      </c>
      <c r="L19" s="104" t="s">
        <v>300</v>
      </c>
      <c r="M19" s="104" t="s">
        <v>300</v>
      </c>
      <c r="N19" s="104" t="s">
        <v>301</v>
      </c>
      <c r="O19" s="104" t="s">
        <v>301</v>
      </c>
      <c r="P19" s="104" t="s">
        <v>301</v>
      </c>
      <c r="Q19" s="104" t="s">
        <v>301</v>
      </c>
      <c r="R19" s="103" t="s">
        <v>298</v>
      </c>
      <c r="S19" s="104" t="s">
        <v>299</v>
      </c>
      <c r="T19" s="104" t="s">
        <v>299</v>
      </c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4" t="s">
        <v>300</v>
      </c>
      <c r="AF19" s="104" t="s">
        <v>300</v>
      </c>
      <c r="AG19" s="104" t="s">
        <v>300</v>
      </c>
      <c r="AH19" s="104" t="s">
        <v>301</v>
      </c>
      <c r="AI19" s="104" t="s">
        <v>301</v>
      </c>
      <c r="AJ19" s="104" t="s">
        <v>301</v>
      </c>
      <c r="AK19" s="104" t="s">
        <v>301</v>
      </c>
      <c r="AL19" s="104" t="s">
        <v>301</v>
      </c>
      <c r="AM19" s="104" t="s">
        <v>301</v>
      </c>
      <c r="AN19" s="104" t="s">
        <v>301</v>
      </c>
      <c r="AO19" s="104" t="s">
        <v>301</v>
      </c>
      <c r="AP19" s="103" t="s">
        <v>298</v>
      </c>
      <c r="AQ19" s="102" t="s">
        <v>304</v>
      </c>
      <c r="AR19" s="102" t="s">
        <v>305</v>
      </c>
      <c r="AS19" s="102"/>
      <c r="AT19" s="102"/>
      <c r="AU19" s="102"/>
      <c r="AV19" s="102"/>
      <c r="AW19" s="102"/>
      <c r="AX19" s="102"/>
      <c r="AY19" s="102"/>
      <c r="AZ19" s="102"/>
      <c r="BA19" s="102"/>
    </row>
    <row r="22" spans="1:59" s="99" customFormat="1" ht="12" x14ac:dyDescent="0.2">
      <c r="A22" s="99" t="s">
        <v>306</v>
      </c>
      <c r="G22" s="104"/>
      <c r="H22" s="99" t="s">
        <v>307</v>
      </c>
      <c r="I22" s="99" t="s">
        <v>308</v>
      </c>
      <c r="AD22" s="104" t="s">
        <v>300</v>
      </c>
      <c r="AE22" s="99" t="s">
        <v>307</v>
      </c>
      <c r="AF22" s="99" t="s">
        <v>309</v>
      </c>
    </row>
    <row r="23" spans="1:59" s="99" customFormat="1" ht="12" x14ac:dyDescent="0.2">
      <c r="G23" s="105"/>
      <c r="AD23" s="105"/>
    </row>
    <row r="24" spans="1:59" s="99" customFormat="1" ht="12" x14ac:dyDescent="0.2">
      <c r="G24" s="106" t="s">
        <v>298</v>
      </c>
      <c r="H24" s="99" t="s">
        <v>307</v>
      </c>
      <c r="I24" s="99" t="s">
        <v>310</v>
      </c>
      <c r="AD24" s="104" t="s">
        <v>301</v>
      </c>
      <c r="AE24" s="99" t="s">
        <v>307</v>
      </c>
      <c r="AF24" s="99" t="s">
        <v>311</v>
      </c>
    </row>
    <row r="25" spans="1:59" s="99" customFormat="1" ht="12" x14ac:dyDescent="0.2">
      <c r="G25" s="105"/>
      <c r="AD25" s="105"/>
    </row>
    <row r="26" spans="1:59" s="99" customFormat="1" ht="12" x14ac:dyDescent="0.2">
      <c r="G26" s="104" t="s">
        <v>299</v>
      </c>
      <c r="H26" s="99" t="s">
        <v>307</v>
      </c>
      <c r="I26" s="99" t="s">
        <v>312</v>
      </c>
      <c r="AD26" s="104" t="s">
        <v>302</v>
      </c>
      <c r="AE26" s="99" t="s">
        <v>307</v>
      </c>
      <c r="AF26" s="99" t="s">
        <v>313</v>
      </c>
    </row>
    <row r="27" spans="1:59" s="99" customFormat="1" ht="12" x14ac:dyDescent="0.2"/>
    <row r="28" spans="1:59" ht="12" x14ac:dyDescent="0.2">
      <c r="G28" s="104" t="s">
        <v>303</v>
      </c>
      <c r="H28" s="99" t="s">
        <v>307</v>
      </c>
      <c r="I28" s="107" t="s">
        <v>314</v>
      </c>
      <c r="AD28" s="104" t="s">
        <v>305</v>
      </c>
      <c r="AE28" s="99" t="s">
        <v>307</v>
      </c>
      <c r="AF28" s="99" t="s">
        <v>315</v>
      </c>
    </row>
    <row r="29" spans="1:59" ht="12" x14ac:dyDescent="0.2">
      <c r="G29" s="108"/>
      <c r="H29" s="99"/>
      <c r="I29" s="107"/>
      <c r="AD29" s="108"/>
      <c r="AE29" s="99"/>
      <c r="AF29" s="99"/>
    </row>
    <row r="30" spans="1:59" ht="12.75" x14ac:dyDescent="0.2">
      <c r="A30" s="177" t="s">
        <v>316</v>
      </c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09"/>
      <c r="BC30" s="109"/>
      <c r="BD30" s="109"/>
      <c r="BE30" s="109"/>
      <c r="BF30" s="109"/>
      <c r="BG30" s="109"/>
    </row>
    <row r="32" spans="1:59" ht="12" customHeight="1" x14ac:dyDescent="0.2">
      <c r="A32" s="168" t="s">
        <v>175</v>
      </c>
      <c r="B32" s="169"/>
      <c r="C32" s="169"/>
      <c r="D32" s="169"/>
      <c r="E32" s="170"/>
      <c r="F32" s="168" t="s">
        <v>317</v>
      </c>
      <c r="G32" s="169"/>
      <c r="H32" s="169"/>
      <c r="I32" s="169"/>
      <c r="J32" s="169"/>
      <c r="K32" s="169"/>
      <c r="L32" s="169"/>
      <c r="M32" s="169"/>
      <c r="N32" s="169"/>
      <c r="O32" s="170"/>
      <c r="P32" s="166" t="s">
        <v>43</v>
      </c>
      <c r="Q32" s="166"/>
      <c r="R32" s="166"/>
      <c r="S32" s="166"/>
      <c r="T32" s="166" t="s">
        <v>44</v>
      </c>
      <c r="U32" s="166"/>
      <c r="V32" s="166"/>
      <c r="W32" s="166"/>
      <c r="X32" s="166"/>
      <c r="Y32" s="166"/>
      <c r="Z32" s="166"/>
      <c r="AA32" s="166"/>
      <c r="AB32" s="166"/>
      <c r="AC32" s="166"/>
      <c r="AD32" s="166" t="s">
        <v>48</v>
      </c>
      <c r="AE32" s="166"/>
      <c r="AF32" s="166"/>
      <c r="AG32" s="166"/>
      <c r="AH32" s="166"/>
      <c r="AI32" s="166"/>
      <c r="AJ32" s="166" t="s">
        <v>148</v>
      </c>
      <c r="AK32" s="166"/>
      <c r="AL32" s="166"/>
      <c r="AM32" s="166"/>
      <c r="AN32" s="166"/>
      <c r="AO32" s="166"/>
      <c r="AP32" s="166" t="s">
        <v>50</v>
      </c>
      <c r="AQ32" s="166"/>
      <c r="AR32" s="166"/>
      <c r="AS32" s="166"/>
      <c r="AT32" s="166"/>
      <c r="AU32" s="166"/>
      <c r="AV32" s="167" t="s">
        <v>177</v>
      </c>
      <c r="AW32" s="167"/>
      <c r="AX32" s="167"/>
      <c r="AY32" s="167"/>
      <c r="AZ32" s="167"/>
      <c r="BA32" s="167"/>
      <c r="BB32" s="166" t="s">
        <v>176</v>
      </c>
      <c r="BC32" s="166"/>
      <c r="BD32" s="166"/>
      <c r="BE32" s="166"/>
      <c r="BF32" s="166"/>
      <c r="BG32" s="166"/>
    </row>
    <row r="33" spans="1:59" ht="45.75" customHeight="1" x14ac:dyDescent="0.2">
      <c r="A33" s="171"/>
      <c r="B33" s="172"/>
      <c r="C33" s="172"/>
      <c r="D33" s="172"/>
      <c r="E33" s="173"/>
      <c r="F33" s="174"/>
      <c r="G33" s="175"/>
      <c r="H33" s="175"/>
      <c r="I33" s="175"/>
      <c r="J33" s="175"/>
      <c r="K33" s="175"/>
      <c r="L33" s="175"/>
      <c r="M33" s="175"/>
      <c r="N33" s="175"/>
      <c r="O33" s="176"/>
      <c r="P33" s="166"/>
      <c r="Q33" s="166"/>
      <c r="R33" s="166"/>
      <c r="S33" s="166"/>
      <c r="T33" s="166" t="s">
        <v>178</v>
      </c>
      <c r="U33" s="166"/>
      <c r="V33" s="166"/>
      <c r="W33" s="166"/>
      <c r="X33" s="166"/>
      <c r="Y33" s="166" t="s">
        <v>179</v>
      </c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7"/>
      <c r="AW33" s="167"/>
      <c r="AX33" s="167"/>
      <c r="AY33" s="167"/>
      <c r="AZ33" s="167"/>
      <c r="BA33" s="167"/>
      <c r="BB33" s="166"/>
      <c r="BC33" s="166"/>
      <c r="BD33" s="166"/>
      <c r="BE33" s="166"/>
      <c r="BF33" s="166"/>
      <c r="BG33" s="166"/>
    </row>
    <row r="34" spans="1:59" ht="15.75" x14ac:dyDescent="0.2">
      <c r="A34" s="160">
        <v>1</v>
      </c>
      <c r="B34" s="161"/>
      <c r="C34" s="161"/>
      <c r="D34" s="161"/>
      <c r="E34" s="161"/>
      <c r="F34" s="162">
        <f>M5*36-AJ34</f>
        <v>1378</v>
      </c>
      <c r="G34" s="163"/>
      <c r="H34" s="163"/>
      <c r="I34" s="163"/>
      <c r="J34" s="163"/>
      <c r="K34" s="163"/>
      <c r="L34" s="163"/>
      <c r="M34" s="163"/>
      <c r="N34" s="163"/>
      <c r="O34" s="164"/>
      <c r="P34" s="153">
        <f>P5*36</f>
        <v>36</v>
      </c>
      <c r="Q34" s="153"/>
      <c r="R34" s="153"/>
      <c r="S34" s="153"/>
      <c r="T34" s="153">
        <f>T5*36</f>
        <v>0</v>
      </c>
      <c r="U34" s="153"/>
      <c r="V34" s="153"/>
      <c r="W34" s="153"/>
      <c r="X34" s="153"/>
      <c r="Y34" s="153"/>
      <c r="Z34" s="153"/>
      <c r="AA34" s="153"/>
      <c r="AB34" s="153"/>
      <c r="AC34" s="153"/>
      <c r="AD34" s="151">
        <v>36</v>
      </c>
      <c r="AE34" s="151"/>
      <c r="AF34" s="151"/>
      <c r="AG34" s="151"/>
      <c r="AH34" s="151"/>
      <c r="AI34" s="151"/>
      <c r="AJ34" s="151">
        <v>26</v>
      </c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4">
        <f>SUM(F34:AU34)</f>
        <v>1476</v>
      </c>
      <c r="AW34" s="154"/>
      <c r="AX34" s="154"/>
      <c r="AY34" s="154"/>
      <c r="AZ34" s="154"/>
      <c r="BA34" s="154"/>
      <c r="BB34" s="153">
        <f>AP5*36</f>
        <v>396</v>
      </c>
      <c r="BC34" s="153"/>
      <c r="BD34" s="153"/>
      <c r="BE34" s="153"/>
      <c r="BF34" s="153"/>
      <c r="BG34" s="153"/>
    </row>
    <row r="35" spans="1:59" ht="15.75" x14ac:dyDescent="0.2">
      <c r="A35" s="160">
        <v>2</v>
      </c>
      <c r="B35" s="161"/>
      <c r="C35" s="161"/>
      <c r="D35" s="161"/>
      <c r="E35" s="161"/>
      <c r="F35" s="162">
        <f t="shared" ref="F35:F37" si="0">M6*36-AJ35</f>
        <v>960</v>
      </c>
      <c r="G35" s="163"/>
      <c r="H35" s="163"/>
      <c r="I35" s="163"/>
      <c r="J35" s="163"/>
      <c r="K35" s="163"/>
      <c r="L35" s="163"/>
      <c r="M35" s="163"/>
      <c r="N35" s="163"/>
      <c r="O35" s="164"/>
      <c r="P35" s="153">
        <f t="shared" ref="P35:P37" si="1">P6*36</f>
        <v>144</v>
      </c>
      <c r="Q35" s="153"/>
      <c r="R35" s="153"/>
      <c r="S35" s="153"/>
      <c r="T35" s="153">
        <f t="shared" ref="T35:T37" si="2">T6*36</f>
        <v>288</v>
      </c>
      <c r="U35" s="153"/>
      <c r="V35" s="153"/>
      <c r="W35" s="153"/>
      <c r="X35" s="153"/>
      <c r="Y35" s="153"/>
      <c r="Z35" s="153"/>
      <c r="AA35" s="153"/>
      <c r="AB35" s="153"/>
      <c r="AC35" s="153"/>
      <c r="AD35" s="151">
        <v>72</v>
      </c>
      <c r="AE35" s="151"/>
      <c r="AF35" s="151"/>
      <c r="AG35" s="151"/>
      <c r="AH35" s="151"/>
      <c r="AI35" s="151"/>
      <c r="AJ35" s="152">
        <v>12</v>
      </c>
      <c r="AK35" s="152"/>
      <c r="AL35" s="152"/>
      <c r="AM35" s="152"/>
      <c r="AN35" s="152"/>
      <c r="AO35" s="152"/>
      <c r="AP35" s="165"/>
      <c r="AQ35" s="165"/>
      <c r="AR35" s="165"/>
      <c r="AS35" s="165"/>
      <c r="AT35" s="165"/>
      <c r="AU35" s="165"/>
      <c r="AV35" s="154">
        <f>SUM(F35:AU35)</f>
        <v>1476</v>
      </c>
      <c r="AW35" s="154"/>
      <c r="AX35" s="154"/>
      <c r="AY35" s="154"/>
      <c r="AZ35" s="154"/>
      <c r="BA35" s="154"/>
      <c r="BB35" s="153">
        <f>AP6*36</f>
        <v>396</v>
      </c>
      <c r="BC35" s="153"/>
      <c r="BD35" s="153"/>
      <c r="BE35" s="153"/>
      <c r="BF35" s="153"/>
      <c r="BG35" s="153"/>
    </row>
    <row r="36" spans="1:59" ht="15.75" x14ac:dyDescent="0.2">
      <c r="A36" s="160">
        <v>3</v>
      </c>
      <c r="B36" s="161"/>
      <c r="C36" s="161"/>
      <c r="D36" s="161"/>
      <c r="E36" s="161"/>
      <c r="F36" s="162">
        <f t="shared" si="0"/>
        <v>680</v>
      </c>
      <c r="G36" s="163"/>
      <c r="H36" s="163"/>
      <c r="I36" s="163"/>
      <c r="J36" s="163"/>
      <c r="K36" s="163"/>
      <c r="L36" s="163"/>
      <c r="M36" s="163"/>
      <c r="N36" s="163"/>
      <c r="O36" s="164"/>
      <c r="P36" s="153">
        <f t="shared" si="1"/>
        <v>216</v>
      </c>
      <c r="Q36" s="153"/>
      <c r="R36" s="153"/>
      <c r="S36" s="153"/>
      <c r="T36" s="153">
        <f t="shared" si="2"/>
        <v>504</v>
      </c>
      <c r="U36" s="153"/>
      <c r="V36" s="153"/>
      <c r="W36" s="153"/>
      <c r="X36" s="153"/>
      <c r="Y36" s="153"/>
      <c r="Z36" s="153"/>
      <c r="AA36" s="153"/>
      <c r="AB36" s="153"/>
      <c r="AC36" s="153"/>
      <c r="AD36" s="151">
        <v>72</v>
      </c>
      <c r="AE36" s="151"/>
      <c r="AF36" s="151"/>
      <c r="AG36" s="151"/>
      <c r="AH36" s="151"/>
      <c r="AI36" s="151"/>
      <c r="AJ36" s="152">
        <v>4</v>
      </c>
      <c r="AK36" s="152"/>
      <c r="AL36" s="152"/>
      <c r="AM36" s="152"/>
      <c r="AN36" s="152"/>
      <c r="AO36" s="152"/>
      <c r="AP36" s="165"/>
      <c r="AQ36" s="165"/>
      <c r="AR36" s="165"/>
      <c r="AS36" s="165"/>
      <c r="AT36" s="165"/>
      <c r="AU36" s="165"/>
      <c r="AV36" s="154">
        <f>SUM(F36:AU36)</f>
        <v>1476</v>
      </c>
      <c r="AW36" s="154"/>
      <c r="AX36" s="154"/>
      <c r="AY36" s="154"/>
      <c r="AZ36" s="154"/>
      <c r="BA36" s="154"/>
      <c r="BB36" s="153">
        <f>AP7*36</f>
        <v>396</v>
      </c>
      <c r="BC36" s="153"/>
      <c r="BD36" s="153"/>
      <c r="BE36" s="153"/>
      <c r="BF36" s="153"/>
      <c r="BG36" s="153"/>
    </row>
    <row r="37" spans="1:59" ht="15.75" x14ac:dyDescent="0.2">
      <c r="A37" s="160">
        <v>4</v>
      </c>
      <c r="B37" s="161"/>
      <c r="C37" s="161"/>
      <c r="D37" s="161"/>
      <c r="E37" s="161"/>
      <c r="F37" s="162">
        <f t="shared" si="0"/>
        <v>670</v>
      </c>
      <c r="G37" s="163"/>
      <c r="H37" s="163"/>
      <c r="I37" s="163"/>
      <c r="J37" s="163"/>
      <c r="K37" s="163"/>
      <c r="L37" s="163"/>
      <c r="M37" s="163"/>
      <c r="N37" s="163"/>
      <c r="O37" s="164"/>
      <c r="P37" s="153">
        <f t="shared" si="1"/>
        <v>216</v>
      </c>
      <c r="Q37" s="153"/>
      <c r="R37" s="153"/>
      <c r="S37" s="153"/>
      <c r="T37" s="153">
        <f t="shared" si="2"/>
        <v>432</v>
      </c>
      <c r="U37" s="153"/>
      <c r="V37" s="153"/>
      <c r="W37" s="153"/>
      <c r="X37" s="153"/>
      <c r="Y37" s="153">
        <v>0</v>
      </c>
      <c r="Z37" s="153"/>
      <c r="AA37" s="153"/>
      <c r="AB37" s="153"/>
      <c r="AC37" s="153"/>
      <c r="AD37" s="151">
        <v>72</v>
      </c>
      <c r="AE37" s="151"/>
      <c r="AF37" s="151"/>
      <c r="AG37" s="151"/>
      <c r="AH37" s="151"/>
      <c r="AI37" s="151"/>
      <c r="AJ37" s="152">
        <v>14</v>
      </c>
      <c r="AK37" s="152"/>
      <c r="AL37" s="152"/>
      <c r="AM37" s="152"/>
      <c r="AN37" s="152"/>
      <c r="AO37" s="152"/>
      <c r="AP37" s="153">
        <v>72</v>
      </c>
      <c r="AQ37" s="153"/>
      <c r="AR37" s="153"/>
      <c r="AS37" s="153"/>
      <c r="AT37" s="153"/>
      <c r="AU37" s="153"/>
      <c r="AV37" s="154">
        <f>SUM(F37:AU37)</f>
        <v>1476</v>
      </c>
      <c r="AW37" s="154"/>
      <c r="AX37" s="154"/>
      <c r="AY37" s="154"/>
      <c r="AZ37" s="154"/>
      <c r="BA37" s="154"/>
      <c r="BB37" s="153">
        <f>AP8*36</f>
        <v>72</v>
      </c>
      <c r="BC37" s="153"/>
      <c r="BD37" s="153"/>
      <c r="BE37" s="153"/>
      <c r="BF37" s="153"/>
      <c r="BG37" s="153"/>
    </row>
    <row r="38" spans="1:59" ht="15.75" x14ac:dyDescent="0.2">
      <c r="A38" s="155" t="s">
        <v>177</v>
      </c>
      <c r="B38" s="156"/>
      <c r="C38" s="156"/>
      <c r="D38" s="156"/>
      <c r="E38" s="156"/>
      <c r="F38" s="157">
        <f>SUM(F34:F37)</f>
        <v>3688</v>
      </c>
      <c r="G38" s="158"/>
      <c r="H38" s="158"/>
      <c r="I38" s="158"/>
      <c r="J38" s="158"/>
      <c r="K38" s="158"/>
      <c r="L38" s="158"/>
      <c r="M38" s="158"/>
      <c r="N38" s="158"/>
      <c r="O38" s="159"/>
      <c r="P38" s="150">
        <f>SUM(P34:S37)</f>
        <v>612</v>
      </c>
      <c r="Q38" s="150"/>
      <c r="R38" s="150"/>
      <c r="S38" s="150"/>
      <c r="T38" s="150">
        <f>SUM(T34:X37)</f>
        <v>1224</v>
      </c>
      <c r="U38" s="150"/>
      <c r="V38" s="150"/>
      <c r="W38" s="150"/>
      <c r="X38" s="150"/>
      <c r="Y38" s="150">
        <f>SUM(Y34:AC37)</f>
        <v>0</v>
      </c>
      <c r="Z38" s="150"/>
      <c r="AA38" s="150"/>
      <c r="AB38" s="150"/>
      <c r="AC38" s="150"/>
      <c r="AD38" s="154">
        <f>SUM(AD34:AI37)</f>
        <v>252</v>
      </c>
      <c r="AE38" s="154"/>
      <c r="AF38" s="154"/>
      <c r="AG38" s="154"/>
      <c r="AH38" s="154"/>
      <c r="AI38" s="154"/>
      <c r="AJ38" s="154">
        <f>SUM(AJ34:AO37)</f>
        <v>56</v>
      </c>
      <c r="AK38" s="150"/>
      <c r="AL38" s="150"/>
      <c r="AM38" s="150"/>
      <c r="AN38" s="150"/>
      <c r="AO38" s="150"/>
      <c r="AP38" s="150">
        <f>SUM(AP37:AU37)</f>
        <v>72</v>
      </c>
      <c r="AQ38" s="150"/>
      <c r="AR38" s="150"/>
      <c r="AS38" s="150"/>
      <c r="AT38" s="150"/>
      <c r="AU38" s="150"/>
      <c r="AV38" s="154">
        <f>SUM(AV34:BA37)</f>
        <v>5904</v>
      </c>
      <c r="AW38" s="150"/>
      <c r="AX38" s="150"/>
      <c r="AY38" s="150"/>
      <c r="AZ38" s="150"/>
      <c r="BA38" s="150"/>
      <c r="BB38" s="150">
        <f>SUM(BB34:BG37)</f>
        <v>1260</v>
      </c>
      <c r="BC38" s="150"/>
      <c r="BD38" s="150"/>
      <c r="BE38" s="150"/>
      <c r="BF38" s="150"/>
      <c r="BG38" s="150"/>
    </row>
    <row r="39" spans="1:59" ht="12" x14ac:dyDescent="0.2">
      <c r="BD39" s="99" t="s">
        <v>318</v>
      </c>
    </row>
  </sheetData>
  <mergeCells count="149">
    <mergeCell ref="Y4:AC4"/>
    <mergeCell ref="A5:E5"/>
    <mergeCell ref="G5:H5"/>
    <mergeCell ref="J5:K5"/>
    <mergeCell ref="M5:N5"/>
    <mergeCell ref="P5:S5"/>
    <mergeCell ref="T5:X5"/>
    <mergeCell ref="Y5:AC5"/>
    <mergeCell ref="A1:BA1"/>
    <mergeCell ref="A3:E4"/>
    <mergeCell ref="F3:O4"/>
    <mergeCell ref="P3:S4"/>
    <mergeCell ref="T3:AC3"/>
    <mergeCell ref="AD3:AI4"/>
    <mergeCell ref="AJ3:AO4"/>
    <mergeCell ref="AP3:AU4"/>
    <mergeCell ref="AV3:BA4"/>
    <mergeCell ref="T4:X4"/>
    <mergeCell ref="J7:K7"/>
    <mergeCell ref="M7:N7"/>
    <mergeCell ref="P7:S7"/>
    <mergeCell ref="AD5:AI5"/>
    <mergeCell ref="AJ5:AO5"/>
    <mergeCell ref="AP5:AU5"/>
    <mergeCell ref="AV5:BA5"/>
    <mergeCell ref="A6:E6"/>
    <mergeCell ref="G6:H6"/>
    <mergeCell ref="J6:K6"/>
    <mergeCell ref="M6:N6"/>
    <mergeCell ref="P6:S6"/>
    <mergeCell ref="T6:X6"/>
    <mergeCell ref="T7:X7"/>
    <mergeCell ref="Y7:AC7"/>
    <mergeCell ref="AD7:AI7"/>
    <mergeCell ref="AJ7:AO7"/>
    <mergeCell ref="AP7:AU7"/>
    <mergeCell ref="AV7:BA7"/>
    <mergeCell ref="Y6:AC6"/>
    <mergeCell ref="AD6:AI6"/>
    <mergeCell ref="AJ6:AO6"/>
    <mergeCell ref="AP6:AU6"/>
    <mergeCell ref="AV6:BA6"/>
    <mergeCell ref="G8:H8"/>
    <mergeCell ref="J8:K8"/>
    <mergeCell ref="M8:N8"/>
    <mergeCell ref="P8:S8"/>
    <mergeCell ref="T8:X8"/>
    <mergeCell ref="AD9:AI9"/>
    <mergeCell ref="AJ9:AO9"/>
    <mergeCell ref="AP9:AU9"/>
    <mergeCell ref="AV9:BA9"/>
    <mergeCell ref="A7:E7"/>
    <mergeCell ref="G7:H7"/>
    <mergeCell ref="A11:BA11"/>
    <mergeCell ref="A13:A14"/>
    <mergeCell ref="B13:E13"/>
    <mergeCell ref="F13:F14"/>
    <mergeCell ref="G13:I13"/>
    <mergeCell ref="J13:J14"/>
    <mergeCell ref="AO13:AR13"/>
    <mergeCell ref="AS13:AS14"/>
    <mergeCell ref="AT13:AV13"/>
    <mergeCell ref="AW13:AW14"/>
    <mergeCell ref="AX13:BA13"/>
    <mergeCell ref="Y8:AC8"/>
    <mergeCell ref="AD8:AI8"/>
    <mergeCell ref="AJ8:AO8"/>
    <mergeCell ref="AP8:AU8"/>
    <mergeCell ref="AV8:BA8"/>
    <mergeCell ref="A9:E9"/>
    <mergeCell ref="F9:O9"/>
    <mergeCell ref="P9:S9"/>
    <mergeCell ref="T9:X9"/>
    <mergeCell ref="Y9:AC9"/>
    <mergeCell ref="A8:E8"/>
    <mergeCell ref="A30:BA30"/>
    <mergeCell ref="AA13:AA14"/>
    <mergeCell ref="AB13:AE13"/>
    <mergeCell ref="AF13:AF14"/>
    <mergeCell ref="AG13:AI13"/>
    <mergeCell ref="AJ13:AJ14"/>
    <mergeCell ref="AK13:AN13"/>
    <mergeCell ref="K13:N13"/>
    <mergeCell ref="O13:R13"/>
    <mergeCell ref="S13:S14"/>
    <mergeCell ref="T13:V13"/>
    <mergeCell ref="W13:W14"/>
    <mergeCell ref="X13:Z13"/>
    <mergeCell ref="AV36:BA36"/>
    <mergeCell ref="AP32:AU33"/>
    <mergeCell ref="AV32:BA33"/>
    <mergeCell ref="BB32:BG33"/>
    <mergeCell ref="T33:X33"/>
    <mergeCell ref="Y33:AC33"/>
    <mergeCell ref="A34:E34"/>
    <mergeCell ref="F34:O34"/>
    <mergeCell ref="P34:S34"/>
    <mergeCell ref="T34:X34"/>
    <mergeCell ref="Y34:AC34"/>
    <mergeCell ref="A32:E33"/>
    <mergeCell ref="F32:O33"/>
    <mergeCell ref="P32:S33"/>
    <mergeCell ref="T32:AC32"/>
    <mergeCell ref="AD32:AI33"/>
    <mergeCell ref="AJ32:AO33"/>
    <mergeCell ref="AD34:AI34"/>
    <mergeCell ref="AJ34:AO34"/>
    <mergeCell ref="AP34:AU34"/>
    <mergeCell ref="AV34:BA34"/>
    <mergeCell ref="BB34:BG34"/>
    <mergeCell ref="A35:E35"/>
    <mergeCell ref="F35:O35"/>
    <mergeCell ref="P35:S35"/>
    <mergeCell ref="T35:X35"/>
    <mergeCell ref="Y35:AC35"/>
    <mergeCell ref="BB36:BG36"/>
    <mergeCell ref="A37:E37"/>
    <mergeCell ref="F37:O37"/>
    <mergeCell ref="P37:S37"/>
    <mergeCell ref="T37:X37"/>
    <mergeCell ref="Y37:AC37"/>
    <mergeCell ref="AD35:AI35"/>
    <mergeCell ref="AJ35:AO35"/>
    <mergeCell ref="AP35:AU35"/>
    <mergeCell ref="AV35:BA35"/>
    <mergeCell ref="BB35:BG35"/>
    <mergeCell ref="A36:E36"/>
    <mergeCell ref="F36:O36"/>
    <mergeCell ref="P36:S36"/>
    <mergeCell ref="T36:X36"/>
    <mergeCell ref="Y36:AC36"/>
    <mergeCell ref="AD36:AI36"/>
    <mergeCell ref="AJ36:AO36"/>
    <mergeCell ref="AP36:AU36"/>
    <mergeCell ref="BB38:BG38"/>
    <mergeCell ref="AD37:AI37"/>
    <mergeCell ref="AJ37:AO37"/>
    <mergeCell ref="AP37:AU37"/>
    <mergeCell ref="AV37:BA37"/>
    <mergeCell ref="BB37:BG37"/>
    <mergeCell ref="A38:E38"/>
    <mergeCell ref="F38:O38"/>
    <mergeCell ref="P38:S38"/>
    <mergeCell ref="T38:X38"/>
    <mergeCell ref="Y38:AC38"/>
    <mergeCell ref="AD38:AI38"/>
    <mergeCell ref="AJ38:AO38"/>
    <mergeCell ref="AP38:AU38"/>
    <mergeCell ref="AV38:BA38"/>
  </mergeCells>
  <pageMargins left="0.37" right="0.18" top="1.0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УП</vt:lpstr>
      <vt:lpstr>графики</vt:lpstr>
      <vt:lpstr>УП!Область_печати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2021-02-27T07:45:30Z</dcterms:modified>
</cp:coreProperties>
</file>